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lgadigital.sharepoint.com/sites/Pensions/LGPS/Tech admin guides and forms/Calculators/"/>
    </mc:Choice>
  </mc:AlternateContent>
  <xr:revisionPtr revIDLastSave="29" documentId="8_{4F1A02BE-D5B2-482F-892D-5A4E860D58AC}" xr6:coauthVersionLast="47" xr6:coauthVersionMax="47" xr10:uidLastSave="{3A3F1315-60D8-4AC1-936D-D128621A4C55}"/>
  <bookViews>
    <workbookView xWindow="-75" yWindow="0" windowWidth="21600" windowHeight="15585" xr2:uid="{8556CC7C-9951-4C9E-80C9-D4CEC00A2CF1}"/>
  </bookViews>
  <sheets>
    <sheet name="Notes" sheetId="2" r:id="rId1"/>
    <sheet name="Inputs" sheetId="1" r:id="rId2"/>
    <sheet name="Output" sheetId="8" r:id="rId3"/>
    <sheet name="Pensions increase" sheetId="3" r:id="rId4"/>
    <sheet name="Revaluation" sheetId="4" r:id="rId5"/>
    <sheet name="SPA" sheetId="5" r:id="rId6"/>
    <sheet name="Transfer factors"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5" i="1" l="1" a="1"/>
  <c r="B25" i="1" s="1"/>
  <c r="C4" i="4"/>
  <c r="C3" i="4"/>
  <c r="C17" i="4"/>
  <c r="C18" i="4"/>
  <c r="C19" i="4"/>
  <c r="C20" i="4"/>
  <c r="C21" i="4"/>
  <c r="C22" i="4"/>
  <c r="C23" i="4"/>
  <c r="C24" i="4"/>
  <c r="C25" i="4"/>
  <c r="C26" i="4"/>
  <c r="E16" i="4"/>
  <c r="C16" i="4"/>
  <c r="E15" i="4"/>
  <c r="C15" i="4"/>
  <c r="B15" i="4"/>
  <c r="E14" i="4"/>
  <c r="C14" i="4"/>
  <c r="B14" i="4"/>
  <c r="E13" i="4"/>
  <c r="C13" i="4"/>
  <c r="B13" i="4"/>
  <c r="E12" i="4"/>
  <c r="C12" i="4" s="1"/>
  <c r="B12" i="4"/>
  <c r="E11" i="4"/>
  <c r="C11" i="4"/>
  <c r="B11" i="4"/>
  <c r="E10" i="4"/>
  <c r="C10" i="4" s="1"/>
  <c r="B10" i="4"/>
  <c r="E9" i="4"/>
  <c r="C9" i="4" s="1"/>
  <c r="B9" i="4"/>
  <c r="E8" i="4"/>
  <c r="C8" i="4"/>
  <c r="B8" i="4"/>
  <c r="E7" i="4"/>
  <c r="C7" i="4"/>
  <c r="B7" i="4"/>
  <c r="E6" i="4"/>
  <c r="C6" i="4" s="1"/>
  <c r="B6" i="4"/>
  <c r="E5" i="4"/>
  <c r="C5" i="4"/>
  <c r="B5" i="4"/>
  <c r="B10" i="1"/>
  <c r="B9" i="1" l="1"/>
  <c r="B26" i="1" s="1" a="1"/>
  <c r="B26" i="1" s="1"/>
  <c r="A16" i="1" l="1"/>
  <c r="A16" i="8"/>
  <c r="A11" i="8"/>
  <c r="B6" i="8"/>
  <c r="A6" i="8"/>
  <c r="D5" i="8"/>
  <c r="B5" i="8"/>
  <c r="A5" i="8"/>
  <c r="B4" i="8"/>
  <c r="A4" i="8"/>
  <c r="E3" i="8"/>
  <c r="D3" i="8"/>
  <c r="B3" i="8"/>
  <c r="A3" i="8"/>
  <c r="B33" i="1"/>
  <c r="B38" i="1" s="1"/>
  <c r="B31" i="1" a="1"/>
  <c r="B31" i="1" s="1"/>
  <c r="B30" i="1" a="1"/>
  <c r="B30" i="1" s="1"/>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E171" i="5"/>
  <c r="E172" i="5"/>
  <c r="E173" i="5"/>
  <c r="E174" i="5"/>
  <c r="E175" i="5"/>
  <c r="E176" i="5"/>
  <c r="E177" i="5"/>
  <c r="E178" i="5"/>
  <c r="E179" i="5"/>
  <c r="E180" i="5"/>
  <c r="E181" i="5"/>
  <c r="E182" i="5"/>
  <c r="E183" i="5"/>
  <c r="E184" i="5"/>
  <c r="E185" i="5"/>
  <c r="E186" i="5"/>
  <c r="E187" i="5"/>
  <c r="E188" i="5"/>
  <c r="E189" i="5"/>
  <c r="E190" i="5"/>
  <c r="E191" i="5"/>
  <c r="E192" i="5"/>
  <c r="E193" i="5"/>
  <c r="E194" i="5"/>
  <c r="E195" i="5"/>
  <c r="E196" i="5"/>
  <c r="E197" i="5"/>
  <c r="E198" i="5"/>
  <c r="E199" i="5"/>
  <c r="E200" i="5"/>
  <c r="E201" i="5"/>
  <c r="E202" i="5"/>
  <c r="E203" i="5"/>
  <c r="E204" i="5"/>
  <c r="E205" i="5"/>
  <c r="E206" i="5"/>
  <c r="E207" i="5"/>
  <c r="E208" i="5"/>
  <c r="E209" i="5"/>
  <c r="E210" i="5"/>
  <c r="E211" i="5"/>
  <c r="E212" i="5"/>
  <c r="E213" i="5"/>
  <c r="E214" i="5"/>
  <c r="E215" i="5"/>
  <c r="E216" i="5"/>
  <c r="E217" i="5"/>
  <c r="E218" i="5"/>
  <c r="E219" i="5"/>
  <c r="E220" i="5"/>
  <c r="E221" i="5"/>
  <c r="E222" i="5"/>
  <c r="E223" i="5"/>
  <c r="E224" i="5"/>
  <c r="E225" i="5"/>
  <c r="E226" i="5"/>
  <c r="E227" i="5"/>
  <c r="E228" i="5"/>
  <c r="E229" i="5"/>
  <c r="E230" i="5"/>
  <c r="E231" i="5"/>
  <c r="E232" i="5"/>
  <c r="E233" i="5"/>
  <c r="E234" i="5"/>
  <c r="E235" i="5"/>
  <c r="E236" i="5"/>
  <c r="E237" i="5"/>
  <c r="E238" i="5"/>
  <c r="E239" i="5"/>
  <c r="E240" i="5"/>
  <c r="E241" i="5"/>
  <c r="E242" i="5"/>
  <c r="E243" i="5"/>
  <c r="E244" i="5"/>
  <c r="E245" i="5"/>
  <c r="E246" i="5"/>
  <c r="E247" i="5"/>
  <c r="E248" i="5"/>
  <c r="E249" i="5"/>
  <c r="E250" i="5"/>
  <c r="E251" i="5"/>
  <c r="E252" i="5"/>
  <c r="E253" i="5"/>
  <c r="E254" i="5"/>
  <c r="E255" i="5"/>
  <c r="E256" i="5"/>
  <c r="E257" i="5"/>
  <c r="E258" i="5"/>
  <c r="E259" i="5"/>
  <c r="E260" i="5"/>
  <c r="E261" i="5"/>
  <c r="E262" i="5"/>
  <c r="E263" i="5"/>
  <c r="E264" i="5"/>
  <c r="E265" i="5"/>
  <c r="E266" i="5"/>
  <c r="E267" i="5"/>
  <c r="E268" i="5"/>
  <c r="E269" i="5"/>
  <c r="E270" i="5"/>
  <c r="E271" i="5"/>
  <c r="E272" i="5"/>
  <c r="E273" i="5"/>
  <c r="E274" i="5"/>
  <c r="E275" i="5"/>
  <c r="E276" i="5"/>
  <c r="E277" i="5"/>
  <c r="E278" i="5"/>
  <c r="E279" i="5"/>
  <c r="E280" i="5"/>
  <c r="E281" i="5"/>
  <c r="E282" i="5"/>
  <c r="E283" i="5"/>
  <c r="E284" i="5"/>
  <c r="E285" i="5"/>
  <c r="E286" i="5"/>
  <c r="E287" i="5"/>
  <c r="E288" i="5"/>
  <c r="E289" i="5"/>
  <c r="E290" i="5"/>
  <c r="E291" i="5"/>
  <c r="E292" i="5"/>
  <c r="E293" i="5"/>
  <c r="E294" i="5"/>
  <c r="E295" i="5"/>
  <c r="E296" i="5"/>
  <c r="E297" i="5"/>
  <c r="E298" i="5"/>
  <c r="E299" i="5"/>
  <c r="E300" i="5"/>
  <c r="E301" i="5"/>
  <c r="E302" i="5"/>
  <c r="E303" i="5"/>
  <c r="E304" i="5"/>
  <c r="E305" i="5"/>
  <c r="E306" i="5"/>
  <c r="E307" i="5"/>
  <c r="E308" i="5"/>
  <c r="E309" i="5"/>
  <c r="E310" i="5"/>
  <c r="E311" i="5"/>
  <c r="E312" i="5"/>
  <c r="E313" i="5"/>
  <c r="E314" i="5"/>
  <c r="E315" i="5"/>
  <c r="E316" i="5"/>
  <c r="E317" i="5"/>
  <c r="E318" i="5"/>
  <c r="E319" i="5"/>
  <c r="E320" i="5"/>
  <c r="E321" i="5"/>
  <c r="E322" i="5"/>
  <c r="E323" i="5"/>
  <c r="E324" i="5"/>
  <c r="E325" i="5"/>
  <c r="E326" i="5"/>
  <c r="E327" i="5"/>
  <c r="E328" i="5"/>
  <c r="E329" i="5"/>
  <c r="E330" i="5"/>
  <c r="E331" i="5"/>
  <c r="E332" i="5"/>
  <c r="E333" i="5"/>
  <c r="E334" i="5"/>
  <c r="E335" i="5"/>
  <c r="E336" i="5"/>
  <c r="E337" i="5"/>
  <c r="E338" i="5"/>
  <c r="E339" i="5"/>
  <c r="E340" i="5"/>
  <c r="E341" i="5"/>
  <c r="E342" i="5"/>
  <c r="E343" i="5"/>
  <c r="E344" i="5"/>
  <c r="E345" i="5"/>
  <c r="E346" i="5"/>
  <c r="E347" i="5"/>
  <c r="E348" i="5"/>
  <c r="E349" i="5"/>
  <c r="E350" i="5"/>
  <c r="E351" i="5"/>
  <c r="E352" i="5"/>
  <c r="E353" i="5"/>
  <c r="E354" i="5"/>
  <c r="E355" i="5"/>
  <c r="E356" i="5"/>
  <c r="E357" i="5"/>
  <c r="E358" i="5"/>
  <c r="E359" i="5"/>
  <c r="E360" i="5"/>
  <c r="E361" i="5"/>
  <c r="E362" i="5"/>
  <c r="E363" i="5"/>
  <c r="E364" i="5"/>
  <c r="E365" i="5"/>
  <c r="E366" i="5"/>
  <c r="E367" i="5"/>
  <c r="E368" i="5"/>
  <c r="E369" i="5"/>
  <c r="E370" i="5"/>
  <c r="E371" i="5"/>
  <c r="E372" i="5"/>
  <c r="E373" i="5"/>
  <c r="E374" i="5"/>
  <c r="E375" i="5"/>
  <c r="E376" i="5"/>
  <c r="E377" i="5"/>
  <c r="E378" i="5"/>
  <c r="E379" i="5"/>
  <c r="E380" i="5"/>
  <c r="E381" i="5"/>
  <c r="E382" i="5"/>
  <c r="E17" i="5"/>
  <c r="E6" i="5"/>
  <c r="E7" i="5"/>
  <c r="E8" i="5"/>
  <c r="E9" i="5"/>
  <c r="E10" i="5"/>
  <c r="E11" i="5"/>
  <c r="E12" i="5"/>
  <c r="E13" i="5"/>
  <c r="E14" i="5"/>
  <c r="E15" i="5"/>
  <c r="E16" i="5"/>
  <c r="E5" i="5"/>
  <c r="D354" i="5"/>
  <c r="D355" i="5"/>
  <c r="D356" i="5" s="1"/>
  <c r="D357" i="5" s="1"/>
  <c r="D358" i="5" s="1"/>
  <c r="D359" i="5" s="1"/>
  <c r="D360" i="5" s="1"/>
  <c r="D361" i="5" s="1"/>
  <c r="D362" i="5" s="1"/>
  <c r="D363" i="5" s="1"/>
  <c r="D364" i="5" s="1"/>
  <c r="D365" i="5" s="1"/>
  <c r="D366" i="5" s="1"/>
  <c r="D367" i="5" s="1"/>
  <c r="D368" i="5" s="1"/>
  <c r="D369" i="5" s="1"/>
  <c r="D370" i="5" s="1"/>
  <c r="D371" i="5" s="1"/>
  <c r="D372" i="5" s="1"/>
  <c r="D373" i="5" s="1"/>
  <c r="D374" i="5" s="1"/>
  <c r="D375" i="5" s="1"/>
  <c r="D376" i="5" s="1"/>
  <c r="D377" i="5" s="1"/>
  <c r="D378" i="5" s="1"/>
  <c r="D379" i="5" s="1"/>
  <c r="D380" i="5" s="1"/>
  <c r="D381" i="5" s="1"/>
  <c r="D353" i="5"/>
  <c r="D325" i="5"/>
  <c r="D326" i="5"/>
  <c r="D327" i="5" s="1"/>
  <c r="D328" i="5" s="1"/>
  <c r="D329" i="5" s="1"/>
  <c r="D330" i="5" s="1"/>
  <c r="D331" i="5" s="1"/>
  <c r="D332" i="5" s="1"/>
  <c r="D333" i="5" s="1"/>
  <c r="D334" i="5" s="1"/>
  <c r="D335" i="5" s="1"/>
  <c r="D336" i="5" s="1"/>
  <c r="D337" i="5" s="1"/>
  <c r="D338" i="5" s="1"/>
  <c r="D339" i="5" s="1"/>
  <c r="D340" i="5" s="1"/>
  <c r="D341" i="5" s="1"/>
  <c r="D342" i="5" s="1"/>
  <c r="D343" i="5" s="1"/>
  <c r="D344" i="5" s="1"/>
  <c r="D345" i="5" s="1"/>
  <c r="D346" i="5" s="1"/>
  <c r="D347" i="5" s="1"/>
  <c r="D348" i="5" s="1"/>
  <c r="D349" i="5" s="1"/>
  <c r="D350" i="5" s="1"/>
  <c r="D324" i="5"/>
  <c r="D294" i="5"/>
  <c r="D295" i="5"/>
  <c r="D296" i="5" s="1"/>
  <c r="D297" i="5" s="1"/>
  <c r="D298" i="5" s="1"/>
  <c r="D299" i="5" s="1"/>
  <c r="D300" i="5" s="1"/>
  <c r="D301" i="5" s="1"/>
  <c r="D302" i="5" s="1"/>
  <c r="D303" i="5" s="1"/>
  <c r="D304" i="5" s="1"/>
  <c r="D305" i="5" s="1"/>
  <c r="D306" i="5" s="1"/>
  <c r="D307" i="5" s="1"/>
  <c r="D308" i="5" s="1"/>
  <c r="D309" i="5" s="1"/>
  <c r="D310" i="5" s="1"/>
  <c r="D311" i="5" s="1"/>
  <c r="D312" i="5" s="1"/>
  <c r="D313" i="5" s="1"/>
  <c r="D314" i="5" s="1"/>
  <c r="D315" i="5" s="1"/>
  <c r="D316" i="5" s="1"/>
  <c r="D317" i="5" s="1"/>
  <c r="D318" i="5" s="1"/>
  <c r="D319" i="5" s="1"/>
  <c r="D320" i="5" s="1"/>
  <c r="D321" i="5" s="1"/>
  <c r="D322" i="5" s="1"/>
  <c r="D293" i="5"/>
  <c r="D263" i="5"/>
  <c r="D264" i="5" s="1"/>
  <c r="D265" i="5" s="1"/>
  <c r="D266" i="5" s="1"/>
  <c r="D267" i="5" s="1"/>
  <c r="D268" i="5" s="1"/>
  <c r="D269" i="5" s="1"/>
  <c r="D270" i="5" s="1"/>
  <c r="D271" i="5" s="1"/>
  <c r="D272" i="5" s="1"/>
  <c r="D273" i="5" s="1"/>
  <c r="D274" i="5" s="1"/>
  <c r="D275" i="5" s="1"/>
  <c r="D276" i="5" s="1"/>
  <c r="D277" i="5" s="1"/>
  <c r="D278" i="5" s="1"/>
  <c r="D279" i="5" s="1"/>
  <c r="D280" i="5" s="1"/>
  <c r="D281" i="5" s="1"/>
  <c r="D282" i="5" s="1"/>
  <c r="D283" i="5" s="1"/>
  <c r="D284" i="5" s="1"/>
  <c r="D285" i="5" s="1"/>
  <c r="D286" i="5" s="1"/>
  <c r="D287" i="5" s="1"/>
  <c r="D288" i="5" s="1"/>
  <c r="D289" i="5" s="1"/>
  <c r="D290" i="5" s="1"/>
  <c r="D291" i="5" s="1"/>
  <c r="D262" i="5"/>
  <c r="D233" i="5"/>
  <c r="D234" i="5" s="1"/>
  <c r="D235" i="5" s="1"/>
  <c r="D236" i="5" s="1"/>
  <c r="D237" i="5" s="1"/>
  <c r="D238" i="5" s="1"/>
  <c r="D239" i="5" s="1"/>
  <c r="D240" i="5" s="1"/>
  <c r="D241" i="5" s="1"/>
  <c r="D242" i="5" s="1"/>
  <c r="D243" i="5" s="1"/>
  <c r="D244" i="5" s="1"/>
  <c r="D245" i="5" s="1"/>
  <c r="D246" i="5" s="1"/>
  <c r="D247" i="5" s="1"/>
  <c r="D248" i="5" s="1"/>
  <c r="D249" i="5" s="1"/>
  <c r="D250" i="5" s="1"/>
  <c r="D251" i="5" s="1"/>
  <c r="D252" i="5" s="1"/>
  <c r="D253" i="5" s="1"/>
  <c r="D254" i="5" s="1"/>
  <c r="D255" i="5" s="1"/>
  <c r="D256" i="5" s="1"/>
  <c r="D257" i="5" s="1"/>
  <c r="D258" i="5" s="1"/>
  <c r="D259" i="5" s="1"/>
  <c r="D260" i="5" s="1"/>
  <c r="D232" i="5"/>
  <c r="D202" i="5"/>
  <c r="D203" i="5" s="1"/>
  <c r="D204" i="5" s="1"/>
  <c r="D205" i="5" s="1"/>
  <c r="D206" i="5" s="1"/>
  <c r="D207" i="5" s="1"/>
  <c r="D208" i="5" s="1"/>
  <c r="D209" i="5" s="1"/>
  <c r="D210" i="5" s="1"/>
  <c r="D211" i="5" s="1"/>
  <c r="D212" i="5" s="1"/>
  <c r="D213" i="5" s="1"/>
  <c r="D214" i="5" s="1"/>
  <c r="D215" i="5" s="1"/>
  <c r="D216" i="5" s="1"/>
  <c r="D217" i="5" s="1"/>
  <c r="D218" i="5" s="1"/>
  <c r="D219" i="5" s="1"/>
  <c r="D220" i="5" s="1"/>
  <c r="D221" i="5" s="1"/>
  <c r="D222" i="5" s="1"/>
  <c r="D223" i="5" s="1"/>
  <c r="D224" i="5" s="1"/>
  <c r="D225" i="5" s="1"/>
  <c r="D226" i="5" s="1"/>
  <c r="D227" i="5" s="1"/>
  <c r="D228" i="5" s="1"/>
  <c r="D229" i="5" s="1"/>
  <c r="D230" i="5" s="1"/>
  <c r="D201" i="5"/>
  <c r="D172" i="5"/>
  <c r="D173" i="5"/>
  <c r="D174" i="5" s="1"/>
  <c r="D175" i="5" s="1"/>
  <c r="D176" i="5" s="1"/>
  <c r="D177" i="5" s="1"/>
  <c r="D178" i="5" s="1"/>
  <c r="D179" i="5" s="1"/>
  <c r="D180" i="5" s="1"/>
  <c r="D181" i="5" s="1"/>
  <c r="D182" i="5" s="1"/>
  <c r="D183" i="5" s="1"/>
  <c r="D184" i="5" s="1"/>
  <c r="D185" i="5" s="1"/>
  <c r="D186" i="5" s="1"/>
  <c r="D187" i="5" s="1"/>
  <c r="D188" i="5" s="1"/>
  <c r="D189" i="5" s="1"/>
  <c r="D190" i="5" s="1"/>
  <c r="D191" i="5" s="1"/>
  <c r="D192" i="5" s="1"/>
  <c r="D193" i="5" s="1"/>
  <c r="D194" i="5" s="1"/>
  <c r="D195" i="5" s="1"/>
  <c r="D196" i="5" s="1"/>
  <c r="D197" i="5" s="1"/>
  <c r="D198" i="5" s="1"/>
  <c r="D199" i="5" s="1"/>
  <c r="D171" i="5"/>
  <c r="D141" i="5"/>
  <c r="D142" i="5" s="1"/>
  <c r="D143" i="5" s="1"/>
  <c r="D144" i="5" s="1"/>
  <c r="D145" i="5" s="1"/>
  <c r="D146" i="5" s="1"/>
  <c r="D147" i="5" s="1"/>
  <c r="D148" i="5" s="1"/>
  <c r="D149" i="5" s="1"/>
  <c r="D150" i="5" s="1"/>
  <c r="D151" i="5" s="1"/>
  <c r="D152" i="5" s="1"/>
  <c r="D153" i="5" s="1"/>
  <c r="D154" i="5" s="1"/>
  <c r="D155" i="5" s="1"/>
  <c r="D156" i="5" s="1"/>
  <c r="D157" i="5" s="1"/>
  <c r="D158" i="5" s="1"/>
  <c r="D159" i="5" s="1"/>
  <c r="D160" i="5" s="1"/>
  <c r="D161" i="5" s="1"/>
  <c r="D162" i="5" s="1"/>
  <c r="D163" i="5" s="1"/>
  <c r="D164" i="5" s="1"/>
  <c r="D165" i="5" s="1"/>
  <c r="D166" i="5" s="1"/>
  <c r="D167" i="5" s="1"/>
  <c r="D168" i="5" s="1"/>
  <c r="D169" i="5" s="1"/>
  <c r="D140" i="5"/>
  <c r="D110" i="5"/>
  <c r="D111" i="5" s="1"/>
  <c r="D112" i="5" s="1"/>
  <c r="D113" i="5" s="1"/>
  <c r="D114" i="5" s="1"/>
  <c r="D115" i="5" s="1"/>
  <c r="D116" i="5" s="1"/>
  <c r="D117" i="5" s="1"/>
  <c r="D118" i="5" s="1"/>
  <c r="D119" i="5" s="1"/>
  <c r="D120" i="5" s="1"/>
  <c r="D121" i="5" s="1"/>
  <c r="D122" i="5" s="1"/>
  <c r="D123" i="5" s="1"/>
  <c r="D124" i="5" s="1"/>
  <c r="D125" i="5" s="1"/>
  <c r="D126" i="5" s="1"/>
  <c r="D127" i="5" s="1"/>
  <c r="D128" i="5" s="1"/>
  <c r="D129" i="5" s="1"/>
  <c r="D130" i="5" s="1"/>
  <c r="D131" i="5" s="1"/>
  <c r="D132" i="5" s="1"/>
  <c r="D133" i="5" s="1"/>
  <c r="D134" i="5" s="1"/>
  <c r="D135" i="5" s="1"/>
  <c r="D136" i="5" s="1"/>
  <c r="D137" i="5" s="1"/>
  <c r="D138" i="5" s="1"/>
  <c r="D109" i="5"/>
  <c r="D80" i="5"/>
  <c r="D81" i="5"/>
  <c r="D82" i="5" s="1"/>
  <c r="D83" i="5" s="1"/>
  <c r="D84" i="5" s="1"/>
  <c r="D85" i="5" s="1"/>
  <c r="D86" i="5" s="1"/>
  <c r="D87" i="5" s="1"/>
  <c r="D88" i="5" s="1"/>
  <c r="D89" i="5" s="1"/>
  <c r="D90" i="5" s="1"/>
  <c r="D91" i="5" s="1"/>
  <c r="D92" i="5" s="1"/>
  <c r="D93" i="5" s="1"/>
  <c r="D94" i="5" s="1"/>
  <c r="D95" i="5" s="1"/>
  <c r="D96" i="5" s="1"/>
  <c r="D97" i="5" s="1"/>
  <c r="D98" i="5" s="1"/>
  <c r="D99" i="5" s="1"/>
  <c r="D100" i="5" s="1"/>
  <c r="D101" i="5" s="1"/>
  <c r="D102" i="5" s="1"/>
  <c r="D103" i="5" s="1"/>
  <c r="D104" i="5" s="1"/>
  <c r="D105" i="5" s="1"/>
  <c r="D106" i="5" s="1"/>
  <c r="D107" i="5" s="1"/>
  <c r="D79" i="5"/>
  <c r="D49" i="5"/>
  <c r="D50" i="5"/>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D75" i="5" s="1"/>
  <c r="D76" i="5" s="1"/>
  <c r="D77" i="5" s="1"/>
  <c r="D48" i="5"/>
  <c r="D19" i="5"/>
  <c r="D20" i="5"/>
  <c r="D21" i="5"/>
  <c r="D22" i="5" s="1"/>
  <c r="D23" i="5" s="1"/>
  <c r="D24" i="5" s="1"/>
  <c r="D25" i="5" s="1"/>
  <c r="D26" i="5" s="1"/>
  <c r="D27" i="5" s="1"/>
  <c r="D28" i="5" s="1"/>
  <c r="D29" i="5" s="1"/>
  <c r="D30" i="5" s="1"/>
  <c r="D31" i="5" s="1"/>
  <c r="D32" i="5" s="1"/>
  <c r="D33" i="5" s="1"/>
  <c r="D34" i="5" s="1"/>
  <c r="D35" i="5" s="1"/>
  <c r="D36" i="5" s="1"/>
  <c r="D37" i="5" s="1"/>
  <c r="D38" i="5" s="1"/>
  <c r="D39" i="5" s="1"/>
  <c r="D40" i="5" s="1"/>
  <c r="D41" i="5" s="1"/>
  <c r="D42" i="5" s="1"/>
  <c r="D43" i="5" s="1"/>
  <c r="D44" i="5" s="1"/>
  <c r="D45" i="5" s="1"/>
  <c r="D46" i="5" s="1"/>
  <c r="D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A19" i="5"/>
  <c r="A20" i="5"/>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5" i="5" s="1"/>
  <c r="A226" i="5" s="1"/>
  <c r="A227" i="5" s="1"/>
  <c r="A228" i="5" s="1"/>
  <c r="A229" i="5" s="1"/>
  <c r="A230" i="5" s="1"/>
  <c r="A231" i="5" s="1"/>
  <c r="A232" i="5" s="1"/>
  <c r="A233" i="5" s="1"/>
  <c r="A234" i="5" s="1"/>
  <c r="A235" i="5" s="1"/>
  <c r="A236" i="5" s="1"/>
  <c r="A237" i="5" s="1"/>
  <c r="A238" i="5" s="1"/>
  <c r="A239" i="5" s="1"/>
  <c r="A240" i="5" s="1"/>
  <c r="A241"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A342" i="5" s="1"/>
  <c r="A343" i="5" s="1"/>
  <c r="A344" i="5" s="1"/>
  <c r="A345" i="5" s="1"/>
  <c r="A346" i="5" s="1"/>
  <c r="A347" i="5" s="1"/>
  <c r="A348" i="5" s="1"/>
  <c r="A349" i="5" s="1"/>
  <c r="A350" i="5" s="1"/>
  <c r="A351" i="5" s="1"/>
  <c r="A352" i="5" s="1"/>
  <c r="A353" i="5" s="1"/>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A377" i="5" s="1"/>
  <c r="A378" i="5" s="1"/>
  <c r="A379" i="5" s="1"/>
  <c r="A380" i="5" s="1"/>
  <c r="A381" i="5" s="1"/>
  <c r="A382" i="5" s="1"/>
  <c r="B18" i="5"/>
  <c r="A18" i="5"/>
  <c r="A7" i="5"/>
  <c r="A8" i="5"/>
  <c r="A9" i="5"/>
  <c r="A10" i="5"/>
  <c r="A11" i="5"/>
  <c r="A12" i="5"/>
  <c r="A13" i="5"/>
  <c r="A14" i="5"/>
  <c r="A15" i="5"/>
  <c r="A6" i="5"/>
  <c r="D7" i="5"/>
  <c r="D8" i="5"/>
  <c r="D9" i="5" s="1"/>
  <c r="D10" i="5" s="1"/>
  <c r="D11" i="5" s="1"/>
  <c r="D12" i="5" s="1"/>
  <c r="D13" i="5" s="1"/>
  <c r="D14" i="5" s="1"/>
  <c r="D15" i="5" s="1"/>
  <c r="D6" i="5"/>
  <c r="E4" i="8" l="1"/>
  <c r="A19" i="1"/>
  <c r="E5" i="8"/>
  <c r="B42" i="1"/>
  <c r="B41" i="1"/>
  <c r="B39" i="1"/>
  <c r="B40" i="1"/>
  <c r="B36" i="1"/>
  <c r="B45" i="1" s="1"/>
  <c r="B37" i="1"/>
  <c r="B35" i="1"/>
  <c r="B44" i="1" s="1"/>
  <c r="B16" i="8"/>
  <c r="C16" i="8" s="1"/>
  <c r="B23" i="1"/>
  <c r="A21" i="1"/>
  <c r="B17" i="1"/>
  <c r="A17" i="1" s="1"/>
  <c r="B15" i="1"/>
  <c r="A15" i="1" s="1"/>
  <c r="D11" i="8" l="1"/>
  <c r="C37" i="1"/>
  <c r="C40" i="1"/>
  <c r="C39" i="1"/>
  <c r="C38" i="1"/>
  <c r="C36" i="1"/>
  <c r="C35" i="1"/>
  <c r="B11" i="8"/>
  <c r="C11" i="8" s="1"/>
  <c r="A23" i="1"/>
  <c r="E11" i="8" l="1"/>
  <c r="B47" i="1"/>
  <c r="B48" i="1"/>
  <c r="D16" i="8" l="1"/>
  <c r="E16" i="8" s="1"/>
  <c r="E18" i="8" s="1"/>
  <c r="E27" i="8" s="1"/>
  <c r="A25" i="8" l="1"/>
  <c r="C25" i="8"/>
  <c r="E25" i="8" l="1"/>
  <c r="E26" i="8" s="1"/>
  <c r="E29" i="8" s="1"/>
  <c r="E31"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<sst xmlns="http://schemas.openxmlformats.org/spreadsheetml/2006/main" count="350" uniqueCount="80">
  <si>
    <t>Member's name</t>
  </si>
  <si>
    <t>Date of birth</t>
  </si>
  <si>
    <t>Provisional assumed benefits (on underpin date)</t>
  </si>
  <si>
    <t>Provisional underpin amount (on underpin date)</t>
  </si>
  <si>
    <t>Underpin date</t>
  </si>
  <si>
    <t>Notes on using this calculator</t>
  </si>
  <si>
    <t>This calculator cannot be used for a member who is over 65</t>
  </si>
  <si>
    <t>NINO</t>
  </si>
  <si>
    <t>Reference</t>
  </si>
  <si>
    <t>to</t>
  </si>
  <si>
    <t>From</t>
  </si>
  <si>
    <t>To</t>
  </si>
  <si>
    <t>PI multiplier</t>
  </si>
  <si>
    <t>Relevant date</t>
  </si>
  <si>
    <t>Example Example</t>
  </si>
  <si>
    <t>AB123456A</t>
  </si>
  <si>
    <t>Defaults to day after underpin date - change if previous year's pay used</t>
  </si>
  <si>
    <t>2016 Adjustment</t>
  </si>
  <si>
    <t>Revaluation rate</t>
  </si>
  <si>
    <t>Pensions increase rate</t>
  </si>
  <si>
    <t>Years</t>
  </si>
  <si>
    <t>Part year</t>
  </si>
  <si>
    <t>Months/days</t>
  </si>
  <si>
    <t>NPA for CARE benefits (years)</t>
  </si>
  <si>
    <t>NPA for CARE benefits (part year)</t>
  </si>
  <si>
    <t>Age</t>
  </si>
  <si>
    <t>Pension factor 
(NPA 65)</t>
  </si>
  <si>
    <t>Dependents factor
 (NPA 65)</t>
  </si>
  <si>
    <t>Pension factor 
(NPA 66)</t>
  </si>
  <si>
    <t>Dependents factor 
(NPA 66)</t>
  </si>
  <si>
    <t>Pension factor 
(NPA 67)</t>
  </si>
  <si>
    <t>Dependents factor 
(NPA 67)</t>
  </si>
  <si>
    <t>Pension factor 
(NPA 68)</t>
  </si>
  <si>
    <t>Dependents factor
(NPA 68)</t>
  </si>
  <si>
    <t>Age on relevant date</t>
  </si>
  <si>
    <t>Pension factor (NPA 65)</t>
  </si>
  <si>
    <t>Dependents factor (NPA 65)</t>
  </si>
  <si>
    <t>Pension factor (NPA 66)</t>
  </si>
  <si>
    <t>Dependents factor (NPA 66)</t>
  </si>
  <si>
    <t>Pension factor (NPA 67)</t>
  </si>
  <si>
    <t>Dependents factor (NPA 67)</t>
  </si>
  <si>
    <t>Pension factor (NPA 68)</t>
  </si>
  <si>
    <t>Dependents factor (NPA 68)</t>
  </si>
  <si>
    <t>NPA for final salary benefits</t>
  </si>
  <si>
    <t>Transfer factor final salary benefits</t>
  </si>
  <si>
    <t>Transfer factor CARE benefits</t>
  </si>
  <si>
    <t>Transfer factor CARE survivor pension</t>
  </si>
  <si>
    <t>Transfer factor final salary survivor pension</t>
  </si>
  <si>
    <t>Underpin amount</t>
  </si>
  <si>
    <t>Pensions increase</t>
  </si>
  <si>
    <t>Transfer value</t>
  </si>
  <si>
    <t>Transfer factor</t>
  </si>
  <si>
    <t>FINAL SALARY PENSION</t>
  </si>
  <si>
    <t>CARE PENSION</t>
  </si>
  <si>
    <t>Provisional assumed benefits</t>
  </si>
  <si>
    <t>Pension transfer value guarantee amount</t>
  </si>
  <si>
    <t>SURVIVOR TRANSFER VALUE ADJUSTMENT</t>
  </si>
  <si>
    <t>There will only be figures in this section if the pension transfer value guarantee amount &gt; £0</t>
  </si>
  <si>
    <t>Current value underpin amount</t>
  </si>
  <si>
    <t>less</t>
  </si>
  <si>
    <t>Current value assumed benefits</t>
  </si>
  <si>
    <t>Current value guarantee amount</t>
  </si>
  <si>
    <t>Spouse's proportion</t>
  </si>
  <si>
    <t>Spouse's pension transfer factor</t>
  </si>
  <si>
    <t>Spouse's pension transfer value adjustment</t>
  </si>
  <si>
    <t>Total transfer value adjustment</t>
  </si>
  <si>
    <t xml:space="preserve">Revaluation / Pensions Increase </t>
  </si>
  <si>
    <t>Defaults to today's date - change if relevant date is different</t>
  </si>
  <si>
    <t>ERRORS</t>
  </si>
  <si>
    <t>Non-Club transfer value, McCloud element - inputs</t>
  </si>
  <si>
    <t>Non-Club transfer value, McCloud element - output</t>
  </si>
  <si>
    <t>PI date</t>
  </si>
  <si>
    <t xml:space="preserve">We have produced this tool to help administering authorites in Scotland calculate any addition to a CETV as a result of a member's underpin protection. We have developed it to cover as many members as possible, but it cannot be used for all cases. The list below sets out when the calculator cannot be used, and any other limitiations. </t>
  </si>
  <si>
    <t>This calculator cannot be used for cases that include a Club transfer in of remediable service which uses a rate other than CPI for in-scheme revaluation.</t>
  </si>
  <si>
    <t>You should only have to input figures in the yellow shaded fields to get the required output. However, none of the fields are protected. This is to allow you to make local changes to the labels used or appearance of the output. If you do so, you may wish to add protection to local versions to prevent any formulae from being over-written.</t>
  </si>
  <si>
    <t>This calculator cannot be used for a member whose 2009 Scheme NPA is not age 65</t>
  </si>
  <si>
    <r>
      <t xml:space="preserve">Where the underpin date is 31 March, input the provisional assumed benefits figure </t>
    </r>
    <r>
      <rPr>
        <b/>
        <sz val="11"/>
        <color theme="1"/>
        <rFont val="Arial"/>
        <family val="2"/>
      </rPr>
      <t>before</t>
    </r>
    <r>
      <rPr>
        <sz val="11"/>
        <color theme="1"/>
        <rFont val="Arial"/>
        <family val="2"/>
      </rPr>
      <t xml:space="preserve"> the Treasury Order revaluation is added.</t>
    </r>
  </si>
  <si>
    <t>We have removed the Group 1 tab as all members in group 1 are now over age 65</t>
  </si>
  <si>
    <r>
      <t xml:space="preserve">Pensions increase date </t>
    </r>
    <r>
      <rPr>
        <sz val="9"/>
        <color theme="1"/>
        <rFont val="Arial"/>
        <family val="2"/>
      </rPr>
      <t>(for provisional underpin amount)</t>
    </r>
  </si>
  <si>
    <t xml:space="preserve">This calculator can be used for calculations with a relevant date between 7 April 2026 and 31 March 2027.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</si>
</sst>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 m/yy"/>
    <numFmt numFmtId="165" formatCode="0.0000"/>
    <numFmt numFmtId="166" formatCode="&quot;£&quot;#,##0.00"/>
    <numFmt numFmtId="167" formatCode="d\-mmm\-yy"/>
    <numFmt numFmtId="168" formatCode="0.000000"/>
  </numFmts>
  <fonts count="20" x14ac:knownFonts="1">
    <font>
      <sz val="11"/>
      <color theme="1"/>
      <name val="Arial"/>
      <family val="2"/>
    </font>
    <font>
      <b/>
      <sz val="11"/>
      <color theme="1"/>
      <name val="Arial"/>
      <family val="2"/>
    </font>
    <font>
      <sz val="12"/>
      <color indexed="8"/>
      <name val="Arial"/>
      <family val="2"/>
    </font>
    <font>
      <sz val="12"/>
      <name val="Arial"/>
      <family val="2"/>
    </font>
    <font>
      <sz val="11"/>
      <color theme="0" tint="-0.249977111117893"/>
      <name val="Arial"/>
      <family val="2"/>
    </font>
    <font>
      <sz val="10"/>
      <color rgb="FF000000"/>
      <name val="Arial"/>
      <family val="2"/>
    </font>
    <font>
      <sz val="12"/>
      <color theme="1"/>
      <name val="Arial"/>
      <family val="2"/>
    </font>
    <font>
      <b/>
      <sz val="12"/>
      <color theme="1"/>
      <name val="Arial"/>
      <family val="2"/>
    </font>
    <font>
      <sz val="8"/>
      <color theme="1"/>
      <name val="Arial"/>
      <family val="2"/>
    </font>
    <font>
      <sz val="8"/>
      <color theme="0" tint="-0.499984740745262"/>
      <name val="Arial"/>
      <family val="2"/>
    </font>
    <font>
      <b/>
      <sz val="16"/>
      <color theme="1"/>
      <name val="Arial"/>
      <family val="2"/>
    </font>
    <font>
      <b/>
      <u/>
      <sz val="12"/>
      <color theme="1"/>
      <name val="Arial"/>
      <family val="2"/>
    </font>
    <font>
      <sz val="11"/>
      <name val="Arial"/>
      <family val="2"/>
    </font>
    <font>
      <b/>
      <sz val="14"/>
      <color theme="1"/>
      <name val="Arial"/>
      <family val="2"/>
    </font>
    <font>
      <sz val="10"/>
      <name val="Arial"/>
      <family val="2"/>
    </font>
    <font>
      <sz val="11"/>
      <color theme="1"/>
      <name val="Calibri"/>
      <family val="2"/>
      <scheme val="minor"/>
    </font>
    <font>
      <sz val="10"/>
      <name val="Arial"/>
      <family val="2"/>
    </font>
    <font>
      <b/>
      <sz val="12"/>
      <color rgb="FFCC0000"/>
      <name val="Arial"/>
      <family val="2"/>
    </font>
    <font>
      <sz val="12"/>
      <color theme="0" tint="-0.249977111117893"/>
      <name val="Arial"/>
      <family val="2"/>
    </font>
    <font>
      <sz val="9"/>
      <color theme="1"/>
      <name val="Arial"/>
      <family val="2"/>
    </font>
  </fonts>
  <fills count="3">
    <fill>
      <patternFill patternType="none"/>
    </fill>
    <fill>
      <patternFill patternType="gray125"/>
    </fill>
    <fill>
      <patternFill patternType="solid">
        <fgColor rgb="FFFFFF99"/>
        <bgColor indexed="64"/>
      </patternFill>
    </fill>
  </fills>
  <borders count="2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indexed="64"/>
      </top>
      <bottom style="thin">
        <color indexed="64"/>
      </bottom>
      <diagonal/>
    </border>
    <border>
      <left style="thin">
        <color theme="0" tint="-0.14996795556505021"/>
      </left>
      <right style="thin">
        <color theme="0" tint="-0.14996795556505021"/>
      </right>
      <top/>
      <bottom/>
      <diagonal/>
    </border>
  </borders>
  <cellStyleXfs count="5">
    <xf numFmtId="0" fontId="0" fillId="0" borderId="0"/>
    <xf numFmtId="0" fontId="14" fillId="0" borderId="0"/>
    <xf numFmtId="0" fontId="15" fillId="0" borderId="0"/>
    <xf numFmtId="0" fontId="16" fillId="0" borderId="0"/>
    <xf numFmtId="0" fontId="16" fillId="0" borderId="0"/>
  </cellStyleXfs>
  <cellXfs count="78">
    <xf numFmtId="0" fontId="0" fillId="0" borderId="0" xfId="0"/>
    <xf numFmtId="0" fontId="0" fillId="0" borderId="0" xfId="0" applyAlignment="1">
      <alignment horizontal="left"/>
    </xf>
    <xf numFmtId="0" fontId="0" fillId="0" borderId="0" xfId="0" applyAlignment="1">
      <alignment wrapText="1"/>
    </xf>
    <xf numFmtId="0" fontId="0" fillId="0" borderId="0" xfId="0" applyAlignment="1">
      <alignment horizontal="left" vertical="top"/>
    </xf>
    <xf numFmtId="0" fontId="0" fillId="0" borderId="0" xfId="0" applyAlignment="1">
      <alignment vertical="top" wrapText="1"/>
    </xf>
    <xf numFmtId="0" fontId="0" fillId="0" borderId="0" xfId="0" applyAlignment="1">
      <alignment vertical="top"/>
    </xf>
    <xf numFmtId="14" fontId="0" fillId="0" borderId="0" xfId="0" applyNumberFormat="1"/>
    <xf numFmtId="0" fontId="1" fillId="0" borderId="0" xfId="0" applyFont="1"/>
    <xf numFmtId="0" fontId="1" fillId="0" borderId="12" xfId="0" applyFont="1" applyBorder="1"/>
    <xf numFmtId="0" fontId="1" fillId="0" borderId="13" xfId="0" applyFont="1" applyBorder="1"/>
    <xf numFmtId="0" fontId="1" fillId="0" borderId="14" xfId="0" applyFont="1" applyBorder="1"/>
    <xf numFmtId="0" fontId="4" fillId="0" borderId="0" xfId="0" applyFont="1"/>
    <xf numFmtId="0" fontId="0" fillId="0" borderId="0" xfId="0" applyAlignment="1">
      <alignment horizontal="center" vertical="center" wrapText="1"/>
    </xf>
    <xf numFmtId="2" fontId="5" fillId="0" borderId="0" xfId="0" applyNumberFormat="1" applyFont="1" applyAlignment="1">
      <alignment horizontal="center" vertical="center"/>
    </xf>
    <xf numFmtId="1" fontId="0" fillId="0" borderId="0" xfId="0" applyNumberFormat="1" applyAlignment="1">
      <alignment horizontal="left" vertical="center" wrapText="1"/>
    </xf>
    <xf numFmtId="1" fontId="0" fillId="0" borderId="0" xfId="0" applyNumberFormat="1" applyAlignment="1">
      <alignment horizontal="left"/>
    </xf>
    <xf numFmtId="0" fontId="0" fillId="0" borderId="0" xfId="0" applyAlignment="1">
      <alignment vertical="center"/>
    </xf>
    <xf numFmtId="15" fontId="0" fillId="0" borderId="0" xfId="0" applyNumberFormat="1" applyAlignment="1">
      <alignment vertical="center"/>
    </xf>
    <xf numFmtId="0" fontId="6" fillId="0" borderId="0" xfId="0" applyFont="1" applyAlignment="1">
      <alignment vertical="center"/>
    </xf>
    <xf numFmtId="0" fontId="7" fillId="0" borderId="0" xfId="0" applyFont="1" applyAlignment="1">
      <alignment vertical="center"/>
    </xf>
    <xf numFmtId="0" fontId="6" fillId="0" borderId="0" xfId="0" applyFont="1" applyAlignment="1">
      <alignment horizontal="center" vertical="center" wrapText="1"/>
    </xf>
    <xf numFmtId="166" fontId="6" fillId="0" borderId="0" xfId="0" applyNumberFormat="1" applyFont="1" applyAlignment="1">
      <alignment horizontal="center" vertical="center"/>
    </xf>
    <xf numFmtId="0" fontId="6"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center" vertical="center"/>
    </xf>
    <xf numFmtId="0" fontId="6" fillId="0" borderId="0" xfId="0" applyFont="1" applyAlignment="1">
      <alignment horizontal="left" vertical="center"/>
    </xf>
    <xf numFmtId="0" fontId="8" fillId="0" borderId="0" xfId="0" applyFont="1" applyAlignment="1">
      <alignment vertical="center" wrapText="1"/>
    </xf>
    <xf numFmtId="0" fontId="9" fillId="0" borderId="0" xfId="0" applyFont="1" applyAlignment="1">
      <alignment horizontal="left" vertical="center" wrapText="1"/>
    </xf>
    <xf numFmtId="0" fontId="9" fillId="0" borderId="0" xfId="0" applyFont="1" applyAlignment="1">
      <alignment vertical="center"/>
    </xf>
    <xf numFmtId="0" fontId="10" fillId="0" borderId="0" xfId="0" applyFont="1" applyAlignment="1">
      <alignment vertical="center"/>
    </xf>
    <xf numFmtId="14" fontId="6" fillId="0" borderId="0" xfId="0" applyNumberFormat="1" applyFont="1" applyAlignment="1">
      <alignment vertical="center"/>
    </xf>
    <xf numFmtId="14" fontId="7" fillId="0" borderId="0" xfId="0" applyNumberFormat="1" applyFont="1" applyAlignment="1">
      <alignment vertical="center"/>
    </xf>
    <xf numFmtId="14" fontId="6" fillId="0" borderId="0" xfId="0" applyNumberFormat="1" applyFont="1" applyAlignment="1">
      <alignment horizontal="left" vertical="center"/>
    </xf>
    <xf numFmtId="0" fontId="11" fillId="0" borderId="0" xfId="0" applyFont="1" applyAlignment="1">
      <alignment vertical="center"/>
    </xf>
    <xf numFmtId="0" fontId="11" fillId="0" borderId="0" xfId="0" applyFont="1" applyAlignment="1">
      <alignment horizontal="left" vertical="center"/>
    </xf>
    <xf numFmtId="166" fontId="7" fillId="0" borderId="20" xfId="0" applyNumberFormat="1" applyFont="1" applyBorder="1" applyAlignment="1">
      <alignment horizontal="center" vertical="center"/>
    </xf>
    <xf numFmtId="0" fontId="13" fillId="0" borderId="0" xfId="0" applyFont="1" applyAlignment="1">
      <alignment horizontal="left"/>
    </xf>
    <xf numFmtId="2" fontId="5" fillId="0" borderId="0" xfId="1" applyNumberFormat="1" applyFont="1" applyAlignment="1">
      <alignment horizontal="center" vertical="center"/>
    </xf>
    <xf numFmtId="0" fontId="8" fillId="0" borderId="0" xfId="0" applyFont="1" applyAlignment="1">
      <alignment vertical="center"/>
    </xf>
    <xf numFmtId="0" fontId="6" fillId="2" borderId="19" xfId="0" applyFont="1" applyFill="1" applyBorder="1" applyAlignment="1">
      <alignment vertical="center"/>
    </xf>
    <xf numFmtId="14" fontId="6" fillId="2" borderId="19" xfId="0" applyNumberFormat="1" applyFont="1" applyFill="1" applyBorder="1" applyAlignment="1">
      <alignment horizontal="left" vertical="center"/>
    </xf>
    <xf numFmtId="14" fontId="6" fillId="0" borderId="19" xfId="0" applyNumberFormat="1" applyFont="1" applyBorder="1" applyAlignment="1">
      <alignment vertical="center"/>
    </xf>
    <xf numFmtId="14" fontId="6" fillId="2" borderId="19" xfId="0" applyNumberFormat="1" applyFont="1" applyFill="1" applyBorder="1" applyAlignment="1">
      <alignment vertical="center"/>
    </xf>
    <xf numFmtId="166" fontId="6" fillId="2" borderId="19" xfId="0" applyNumberFormat="1" applyFont="1" applyFill="1" applyBorder="1" applyAlignment="1">
      <alignment vertical="center"/>
    </xf>
    <xf numFmtId="0" fontId="6" fillId="0" borderId="9" xfId="0" applyFont="1" applyBorder="1" applyAlignment="1">
      <alignment vertical="center"/>
    </xf>
    <xf numFmtId="0" fontId="6" fillId="0" borderId="15" xfId="0" applyFont="1" applyBorder="1" applyAlignment="1">
      <alignment vertical="center"/>
    </xf>
    <xf numFmtId="0" fontId="17" fillId="0" borderId="11" xfId="0" applyFont="1" applyBorder="1" applyAlignment="1">
      <alignment vertical="center"/>
    </xf>
    <xf numFmtId="0" fontId="18" fillId="0" borderId="16" xfId="0" applyFont="1" applyBorder="1" applyAlignment="1">
      <alignment vertical="center"/>
    </xf>
    <xf numFmtId="0" fontId="17" fillId="0" borderId="17" xfId="0" applyFont="1" applyBorder="1" applyAlignment="1">
      <alignment vertical="center"/>
    </xf>
    <xf numFmtId="14" fontId="18" fillId="0" borderId="18" xfId="0" applyNumberFormat="1" applyFont="1" applyBorder="1" applyAlignment="1">
      <alignment vertical="center"/>
    </xf>
    <xf numFmtId="0" fontId="18" fillId="0" borderId="0" xfId="0" applyFont="1" applyAlignment="1">
      <alignment vertical="center"/>
    </xf>
    <xf numFmtId="15" fontId="2" fillId="0" borderId="6" xfId="0" applyNumberFormat="1" applyFont="1" applyBorder="1" applyAlignment="1">
      <alignment horizontal="left"/>
    </xf>
    <xf numFmtId="164" fontId="3" fillId="0" borderId="7" xfId="0" applyNumberFormat="1" applyFont="1" applyBorder="1" applyAlignment="1" applyProtection="1">
      <alignment horizontal="center"/>
      <protection locked="0"/>
    </xf>
    <xf numFmtId="167" fontId="2" fillId="0" borderId="7" xfId="0" applyNumberFormat="1" applyFont="1" applyBorder="1" applyAlignment="1">
      <alignment horizontal="left"/>
    </xf>
    <xf numFmtId="165" fontId="3" fillId="0" borderId="8" xfId="0" applyNumberFormat="1" applyFont="1" applyBorder="1" applyAlignment="1">
      <alignment horizontal="center"/>
    </xf>
    <xf numFmtId="15" fontId="2" fillId="0" borderId="1" xfId="0" applyNumberFormat="1" applyFont="1" applyBorder="1" applyAlignment="1">
      <alignment horizontal="left"/>
    </xf>
    <xf numFmtId="164" fontId="3" fillId="0" borderId="0" xfId="0" applyNumberFormat="1" applyFont="1" applyAlignment="1" applyProtection="1">
      <alignment horizontal="center"/>
      <protection locked="0"/>
    </xf>
    <xf numFmtId="167" fontId="2" fillId="0" borderId="0" xfId="0" applyNumberFormat="1" applyFont="1" applyAlignment="1">
      <alignment horizontal="left"/>
    </xf>
    <xf numFmtId="165" fontId="3" fillId="0" borderId="2" xfId="0" applyNumberFormat="1" applyFont="1" applyBorder="1" applyAlignment="1">
      <alignment horizontal="center"/>
    </xf>
    <xf numFmtId="167" fontId="3" fillId="0" borderId="0" xfId="0" applyNumberFormat="1" applyFont="1" applyAlignment="1">
      <alignment horizontal="left"/>
    </xf>
    <xf numFmtId="15" fontId="3" fillId="0" borderId="1" xfId="0" applyNumberFormat="1" applyFont="1" applyBorder="1" applyAlignment="1" applyProtection="1">
      <alignment horizontal="left"/>
      <protection locked="0"/>
    </xf>
    <xf numFmtId="15" fontId="3" fillId="0" borderId="1" xfId="0" applyNumberFormat="1" applyFont="1" applyBorder="1" applyAlignment="1">
      <alignment horizontal="left"/>
    </xf>
    <xf numFmtId="15" fontId="3" fillId="0" borderId="3" xfId="0" applyNumberFormat="1" applyFont="1" applyBorder="1" applyAlignment="1">
      <alignment horizontal="left"/>
    </xf>
    <xf numFmtId="164" fontId="3" fillId="0" borderId="4" xfId="0" applyNumberFormat="1" applyFont="1" applyBorder="1" applyAlignment="1" applyProtection="1">
      <alignment horizontal="center"/>
      <protection locked="0"/>
    </xf>
    <xf numFmtId="167" fontId="3" fillId="0" borderId="4" xfId="0" applyNumberFormat="1" applyFont="1" applyBorder="1" applyAlignment="1">
      <alignment horizontal="left"/>
    </xf>
    <xf numFmtId="165" fontId="3" fillId="0" borderId="5" xfId="0" applyNumberFormat="1" applyFont="1" applyBorder="1" applyAlignment="1">
      <alignment horizontal="center"/>
    </xf>
    <xf numFmtId="15" fontId="3" fillId="0" borderId="6" xfId="0" applyNumberFormat="1" applyFont="1" applyBorder="1" applyAlignment="1">
      <alignment horizontal="left"/>
    </xf>
    <xf numFmtId="167" fontId="3" fillId="0" borderId="7" xfId="0" applyNumberFormat="1" applyFont="1" applyBorder="1" applyAlignment="1">
      <alignment horizontal="left"/>
    </xf>
    <xf numFmtId="15" fontId="3" fillId="0" borderId="9" xfId="0" applyNumberFormat="1" applyFont="1" applyBorder="1" applyAlignment="1">
      <alignment horizontal="left"/>
    </xf>
    <xf numFmtId="164" fontId="3" fillId="0" borderId="10" xfId="0" applyNumberFormat="1" applyFont="1" applyBorder="1" applyAlignment="1" applyProtection="1">
      <alignment horizontal="center"/>
      <protection locked="0"/>
    </xf>
    <xf numFmtId="167" fontId="3" fillId="0" borderId="10" xfId="0" applyNumberFormat="1" applyFont="1" applyBorder="1" applyAlignment="1">
      <alignment horizontal="left"/>
    </xf>
    <xf numFmtId="15" fontId="3" fillId="0" borderId="11" xfId="0" applyNumberFormat="1" applyFont="1" applyBorder="1" applyAlignment="1">
      <alignment horizontal="left"/>
    </xf>
    <xf numFmtId="15" fontId="3" fillId="0" borderId="0" xfId="0" applyNumberFormat="1" applyFont="1" applyAlignment="1">
      <alignment horizontal="left"/>
    </xf>
    <xf numFmtId="167" fontId="3" fillId="0" borderId="0" xfId="0" applyNumberFormat="1" applyFont="1" applyAlignment="1">
      <alignment horizontal="center"/>
    </xf>
    <xf numFmtId="168" fontId="12" fillId="0" borderId="19" xfId="0" applyNumberFormat="1" applyFont="1" applyBorder="1" applyAlignment="1">
      <alignment horizontal="center"/>
    </xf>
    <xf numFmtId="168" fontId="0" fillId="0" borderId="19" xfId="0" applyNumberFormat="1" applyBorder="1"/>
    <xf numFmtId="165" fontId="3" fillId="0" borderId="2" xfId="0" applyNumberFormat="1" applyFont="1" applyFill="1" applyBorder="1" applyAlignment="1">
      <alignment horizontal="center"/>
    </xf>
    <xf numFmtId="168" fontId="12" fillId="0" borderId="21" xfId="0" applyNumberFormat="1" applyFont="1" applyFill="1" applyBorder="1" applyAlignment="1">
      <alignment horizontal="center"/>
    </xf>
  </cellXfs>
  <cellStyles count="5">
    <cellStyle name="Normal" xfId="0" builtinId="0"/>
    <cellStyle name="Normal 2" xfId="2" xr:uid="{D65162DC-DE04-48D9-8CCB-35F725D84398}"/>
    <cellStyle name="Normal 2 2" xfId="3" xr:uid="{E8F1B80F-5F13-4F36-8FFB-85A713E222D1}"/>
    <cellStyle name="Normal 3" xfId="1" xr:uid="{8BF38AD6-CD79-43A5-97EA-564E31D7A611}"/>
    <cellStyle name="Normal 4" xfId="4" xr:uid="{D019EB57-EE68-452A-A23D-8F2099CB1FBD}"/>
  </cellStyles>
  <dxfs count="6">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s>
  <tableStyles count="0" defaultTableStyle="TableStyleMedium2" defaultPivotStyle="PivotStyleLight16"/>
  <colors>
    <mruColors>
      <color rgb="FF99FF99"/>
      <color rgb="FFFFFF99"/>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D8F89-544D-45ED-BEC5-7181A33CFF03}">
  <dimension ref="A1:B23"/>
  <sheetViews>
    <sheetView tabSelected="1" zoomScale="130" zoomScaleNormal="130" workbookViewId="0"/>
  </sheetViews>
  <sheetFormatPr defaultRowHeight="14.25" x14ac:dyDescent="0.2"/>
  <cols>
    <col min="1" max="1" width="4.75" style="1" customWidth="1"/>
    <col min="2" max="2" width="99.625" style="2" customWidth="1"/>
  </cols>
  <sheetData>
    <row r="1" spans="1:2" ht="18" x14ac:dyDescent="0.25">
      <c r="A1" s="36" t="s">
        <v>5</v>
      </c>
    </row>
    <row r="3" spans="1:2" ht="42.75" x14ac:dyDescent="0.2">
      <c r="A3" s="3"/>
      <c r="B3" s="4" t="s">
        <v>72</v>
      </c>
    </row>
    <row r="4" spans="1:2" x14ac:dyDescent="0.2">
      <c r="A4" s="3"/>
      <c r="B4" s="4"/>
    </row>
    <row r="5" spans="1:2" s="5" customFormat="1" ht="30" customHeight="1" x14ac:dyDescent="0.2">
      <c r="A5" s="3">
        <v>1</v>
      </c>
      <c r="B5" s="4" t="s">
        <v>6</v>
      </c>
    </row>
    <row r="6" spans="1:2" s="5" customFormat="1" ht="30" customHeight="1" x14ac:dyDescent="0.2">
      <c r="A6" s="3">
        <v>2</v>
      </c>
      <c r="B6" s="4" t="s">
        <v>75</v>
      </c>
    </row>
    <row r="7" spans="1:2" s="5" customFormat="1" ht="27" customHeight="1" x14ac:dyDescent="0.2">
      <c r="A7" s="3">
        <v>3</v>
      </c>
      <c r="B7" s="4" t="s">
        <v>79</v>
      </c>
    </row>
    <row r="8" spans="1:2" ht="28.15" customHeight="1" x14ac:dyDescent="0.2">
      <c r="A8" s="3">
        <v>4</v>
      </c>
      <c r="B8" s="4" t="s">
        <v>77</v>
      </c>
    </row>
    <row r="9" spans="1:2" ht="39.6" customHeight="1" x14ac:dyDescent="0.2">
      <c r="A9" s="3">
        <v>5</v>
      </c>
      <c r="B9" s="4" t="s">
        <v>76</v>
      </c>
    </row>
    <row r="10" spans="1:2" ht="40.5" customHeight="1" x14ac:dyDescent="0.2">
      <c r="A10" s="3">
        <v>6</v>
      </c>
      <c r="B10" s="4" t="s">
        <v>73</v>
      </c>
    </row>
    <row r="11" spans="1:2" ht="42.75" x14ac:dyDescent="0.2">
      <c r="A11" s="3">
        <v>7</v>
      </c>
      <c r="B11" s="4" t="s">
        <v>74</v>
      </c>
    </row>
    <row r="12" spans="1:2" x14ac:dyDescent="0.2">
      <c r="A12" s="3"/>
      <c r="B12" s="4"/>
    </row>
    <row r="13" spans="1:2" x14ac:dyDescent="0.2">
      <c r="B13" s="4"/>
    </row>
    <row r="14" spans="1:2" x14ac:dyDescent="0.2">
      <c r="B14" s="4"/>
    </row>
    <row r="15" spans="1:2" x14ac:dyDescent="0.2">
      <c r="B15" s="4"/>
    </row>
    <row r="16" spans="1:2" x14ac:dyDescent="0.2">
      <c r="B16" s="4"/>
    </row>
    <row r="17" spans="2:2" x14ac:dyDescent="0.2">
      <c r="B17" s="4"/>
    </row>
    <row r="18" spans="2:2" x14ac:dyDescent="0.2">
      <c r="B18" s="4"/>
    </row>
    <row r="19" spans="2:2" x14ac:dyDescent="0.2">
      <c r="B19" s="4"/>
    </row>
    <row r="20" spans="2:2" x14ac:dyDescent="0.2">
      <c r="B20" s="4"/>
    </row>
    <row r="21" spans="2:2" x14ac:dyDescent="0.2">
      <c r="B21" s="4"/>
    </row>
    <row r="22" spans="2:2" x14ac:dyDescent="0.2">
      <c r="B22" s="4"/>
    </row>
    <row r="23" spans="2:2" x14ac:dyDescent="0.2">
      <c r="B23" s="4"/>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6ABEC-51EA-42C2-8AD5-1A47F7412629}">
  <sheetPr>
    <tabColor rgb="FFFFFF00"/>
  </sheetPr>
  <dimension ref="A1:F48"/>
  <sheetViews>
    <sheetView zoomScale="130" zoomScaleNormal="130" workbookViewId="0">
      <selection activeCell="B3" sqref="B3"/>
    </sheetView>
  </sheetViews>
  <sheetFormatPr defaultColWidth="9" defaultRowHeight="14.25" x14ac:dyDescent="0.2"/>
  <cols>
    <col min="1" max="1" width="44.875" style="16" customWidth="1"/>
    <col min="2" max="2" width="17.5" style="16" customWidth="1"/>
    <col min="3" max="3" width="5.75" style="16" customWidth="1"/>
    <col min="4" max="4" width="27" style="16" customWidth="1"/>
    <col min="5" max="16384" width="9" style="16"/>
  </cols>
  <sheetData>
    <row r="1" spans="1:4" ht="20.25" x14ac:dyDescent="0.2">
      <c r="A1" s="29" t="s">
        <v>69</v>
      </c>
    </row>
    <row r="3" spans="1:4" ht="15" x14ac:dyDescent="0.2">
      <c r="A3" s="18" t="s">
        <v>0</v>
      </c>
      <c r="B3" s="39" t="s">
        <v>14</v>
      </c>
    </row>
    <row r="4" spans="1:4" ht="15" x14ac:dyDescent="0.2">
      <c r="A4" s="18" t="s">
        <v>7</v>
      </c>
      <c r="B4" s="39" t="s">
        <v>15</v>
      </c>
    </row>
    <row r="5" spans="1:4" ht="15" x14ac:dyDescent="0.2">
      <c r="A5" s="18" t="s">
        <v>8</v>
      </c>
      <c r="B5" s="39"/>
    </row>
    <row r="6" spans="1:4" ht="15" x14ac:dyDescent="0.2">
      <c r="A6" s="18" t="s">
        <v>1</v>
      </c>
      <c r="B6" s="40">
        <v>25569</v>
      </c>
    </row>
    <row r="7" spans="1:4" ht="15" x14ac:dyDescent="0.2">
      <c r="A7" s="18"/>
      <c r="B7" s="41"/>
    </row>
    <row r="8" spans="1:4" ht="15" x14ac:dyDescent="0.2">
      <c r="A8" s="18" t="s">
        <v>4</v>
      </c>
      <c r="B8" s="42">
        <v>46022</v>
      </c>
    </row>
    <row r="9" spans="1:4" ht="22.5" x14ac:dyDescent="0.2">
      <c r="A9" s="18" t="s">
        <v>78</v>
      </c>
      <c r="B9" s="42">
        <f>B8+1</f>
        <v>46023</v>
      </c>
      <c r="D9" s="26" t="s">
        <v>16</v>
      </c>
    </row>
    <row r="10" spans="1:4" ht="22.5" x14ac:dyDescent="0.2">
      <c r="A10" s="18" t="s">
        <v>13</v>
      </c>
      <c r="B10" s="42">
        <f ca="1">TODAY()</f>
        <v>46119</v>
      </c>
      <c r="D10" s="26" t="s">
        <v>67</v>
      </c>
    </row>
    <row r="11" spans="1:4" ht="15.6" customHeight="1" x14ac:dyDescent="0.2">
      <c r="A11" s="18" t="s">
        <v>3</v>
      </c>
      <c r="B11" s="43">
        <v>0</v>
      </c>
      <c r="D11" s="38"/>
    </row>
    <row r="12" spans="1:4" ht="15.6" customHeight="1" x14ac:dyDescent="0.2">
      <c r="A12" s="18" t="s">
        <v>2</v>
      </c>
      <c r="B12" s="43">
        <v>0</v>
      </c>
      <c r="D12" s="38"/>
    </row>
    <row r="13" spans="1:4" ht="15" x14ac:dyDescent="0.2">
      <c r="A13" s="18"/>
      <c r="B13" s="18"/>
    </row>
    <row r="14" spans="1:4" ht="15" x14ac:dyDescent="0.2">
      <c r="A14" s="44" t="s">
        <v>68</v>
      </c>
      <c r="B14" s="45"/>
    </row>
    <row r="15" spans="1:4" ht="15.75" x14ac:dyDescent="0.2">
      <c r="A15" s="46" t="str">
        <f>IF(B15&gt;64,"ERROR - member over age 65","")</f>
        <v/>
      </c>
      <c r="B15" s="47">
        <f>DATEDIF(B6,B8,"y")</f>
        <v>55</v>
      </c>
    </row>
    <row r="16" spans="1:4" ht="15.75" x14ac:dyDescent="0.2">
      <c r="A16" s="46" t="str">
        <f>IF(B8&lt;DATE(2015,4,1),"ERROR - underpin date too early","")</f>
        <v/>
      </c>
      <c r="B16" s="47"/>
    </row>
    <row r="17" spans="1:6" ht="15.75" x14ac:dyDescent="0.2">
      <c r="A17" s="46" t="str">
        <f ca="1">IF(B17&gt;64,"ERROR: member over age 65","")</f>
        <v/>
      </c>
      <c r="B17" s="47">
        <f ca="1">DATEDIF(B6,B10,"y")</f>
        <v>56</v>
      </c>
    </row>
    <row r="18" spans="1:6" ht="15.75" x14ac:dyDescent="0.2">
      <c r="A18" s="46"/>
      <c r="B18" s="47"/>
    </row>
    <row r="19" spans="1:6" ht="15.75" x14ac:dyDescent="0.2">
      <c r="A19" s="46" t="str">
        <f ca="1">IF(B10&lt;8/4/2024,"ERROR: relevant date too early","")</f>
        <v/>
      </c>
      <c r="B19" s="47"/>
    </row>
    <row r="20" spans="1:6" ht="15.75" x14ac:dyDescent="0.2">
      <c r="A20" s="46"/>
      <c r="B20" s="47"/>
    </row>
    <row r="21" spans="1:6" ht="15.75" x14ac:dyDescent="0.2">
      <c r="A21" s="46" t="str">
        <f ca="1">IF(B10&lt;B8,"ERROR: underpin date before relevant date","")</f>
        <v/>
      </c>
      <c r="B21" s="47"/>
    </row>
    <row r="22" spans="1:6" ht="15.75" x14ac:dyDescent="0.2">
      <c r="A22" s="46"/>
      <c r="B22" s="47"/>
    </row>
    <row r="23" spans="1:6" ht="15.75" x14ac:dyDescent="0.2">
      <c r="A23" s="48" t="str">
        <f>IF(B9&gt;B23,"","ERROR: PI date too early")</f>
        <v/>
      </c>
      <c r="B23" s="49">
        <f>DATE(YEAR(B8)-10, MONTH(B8), DAY(B8))</f>
        <v>42369</v>
      </c>
    </row>
    <row r="24" spans="1:6" ht="15" x14ac:dyDescent="0.2">
      <c r="A24" s="18"/>
      <c r="B24" s="50"/>
    </row>
    <row r="25" spans="1:6" ht="15" x14ac:dyDescent="0.2">
      <c r="A25" s="18" t="s">
        <v>18</v>
      </c>
      <c r="B25" s="18" cm="1">
        <f t="array" ref="B25">LOOKUP(2,1/(Revaluation!A3:A27&lt;=Inputs!B8)/(Revaluation!B3:B27&gt;=Inputs!B8),Revaluation!C3:C27)</f>
        <v>1.038</v>
      </c>
    </row>
    <row r="26" spans="1:6" ht="15" x14ac:dyDescent="0.2">
      <c r="A26" s="18" t="s">
        <v>19</v>
      </c>
      <c r="B26" s="18" cm="1">
        <f t="array" ref="B26">ROUND(LOOKUP(2,1/('Pensions increase'!A3:A269&lt;=Inputs!B9)/('Pensions increase'!C3:C269&gt;=Inputs!B9),'Pensions increase'!D3:D269),6)</f>
        <v>1.0095000000000001</v>
      </c>
      <c r="F26" s="17"/>
    </row>
    <row r="27" spans="1:6" ht="15" x14ac:dyDescent="0.2">
      <c r="A27" s="18"/>
      <c r="B27" s="18"/>
    </row>
    <row r="28" spans="1:6" ht="15" x14ac:dyDescent="0.2">
      <c r="A28" s="18" t="s">
        <v>43</v>
      </c>
      <c r="B28" s="18">
        <v>65</v>
      </c>
    </row>
    <row r="29" spans="1:6" ht="15" x14ac:dyDescent="0.2">
      <c r="A29" s="18"/>
      <c r="B29" s="18"/>
    </row>
    <row r="30" spans="1:6" ht="15" x14ac:dyDescent="0.2">
      <c r="A30" s="18" t="s">
        <v>23</v>
      </c>
      <c r="B30" s="18" cm="1">
        <f t="array" ref="B30">LOOKUP(2,1/(SPA!A4:A382&lt;=Inputs!B6)/(SPA!B4:B382&gt;=Inputs!B6),SPA!C4:C382)</f>
        <v>67</v>
      </c>
    </row>
    <row r="31" spans="1:6" ht="15" x14ac:dyDescent="0.2">
      <c r="A31" s="18" t="s">
        <v>24</v>
      </c>
      <c r="B31" s="18" cm="1">
        <f t="array" ref="B31">LOOKUP(2,1/(SPA!A4:A382&lt;=Inputs!B6)/(SPA!B4:B382&gt;=Inputs!B6),SPA!E4:E382)</f>
        <v>0</v>
      </c>
    </row>
    <row r="32" spans="1:6" ht="15" x14ac:dyDescent="0.2">
      <c r="A32" s="18"/>
      <c r="B32" s="18"/>
    </row>
    <row r="33" spans="1:3" ht="15" x14ac:dyDescent="0.2">
      <c r="A33" s="18" t="s">
        <v>34</v>
      </c>
      <c r="B33" s="18">
        <f ca="1">DATEDIF(B6,B10,"y")</f>
        <v>56</v>
      </c>
    </row>
    <row r="35" spans="1:3" s="28" customFormat="1" ht="11.25" x14ac:dyDescent="0.2">
      <c r="A35" s="27" t="s">
        <v>35</v>
      </c>
      <c r="B35" s="28">
        <f ca="1">VLOOKUP($B$33,'Transfer factors'!$A$4:$I$42,2,FALSE)</f>
        <v>15.86</v>
      </c>
      <c r="C35" s="28">
        <f t="shared" ref="C35:C40" ca="1" si="0">ROUND(($B$31*B37)+((1-$B$31)*B35),2)</f>
        <v>15.86</v>
      </c>
    </row>
    <row r="36" spans="1:3" s="28" customFormat="1" ht="11.25" x14ac:dyDescent="0.2">
      <c r="A36" s="27" t="s">
        <v>36</v>
      </c>
      <c r="B36" s="28">
        <f ca="1">VLOOKUP($B$33,'Transfer factors'!$A$4:$I$42,3,FALSE)</f>
        <v>2.4900000000000002</v>
      </c>
      <c r="C36" s="28">
        <f t="shared" ca="1" si="0"/>
        <v>2.4900000000000002</v>
      </c>
    </row>
    <row r="37" spans="1:3" s="28" customFormat="1" ht="11.25" x14ac:dyDescent="0.2">
      <c r="A37" s="27" t="s">
        <v>37</v>
      </c>
      <c r="B37" s="28">
        <f ca="1">VLOOKUP($B$33,'Transfer factors'!$A$4:$I$42,4,FALSE)</f>
        <v>15.05</v>
      </c>
      <c r="C37" s="28">
        <f t="shared" ca="1" si="0"/>
        <v>15.05</v>
      </c>
    </row>
    <row r="38" spans="1:3" s="28" customFormat="1" ht="11.25" x14ac:dyDescent="0.2">
      <c r="A38" s="27" t="s">
        <v>38</v>
      </c>
      <c r="B38" s="28">
        <f ca="1">VLOOKUP($B$33,'Transfer factors'!$A$4:$I$42,5,FALSE)</f>
        <v>2.5099999999999998</v>
      </c>
      <c r="C38" s="28">
        <f t="shared" ca="1" si="0"/>
        <v>2.5099999999999998</v>
      </c>
    </row>
    <row r="39" spans="1:3" s="28" customFormat="1" ht="11.25" x14ac:dyDescent="0.2">
      <c r="A39" s="27" t="s">
        <v>39</v>
      </c>
      <c r="B39" s="28">
        <f ca="1">VLOOKUP($B$33,'Transfer factors'!$A$4:$I$42,6,FALSE)</f>
        <v>14.27</v>
      </c>
      <c r="C39" s="28">
        <f t="shared" ca="1" si="0"/>
        <v>14.27</v>
      </c>
    </row>
    <row r="40" spans="1:3" s="28" customFormat="1" ht="11.25" x14ac:dyDescent="0.2">
      <c r="A40" s="27" t="s">
        <v>40</v>
      </c>
      <c r="B40" s="28">
        <f ca="1">VLOOKUP($B$33,'Transfer factors'!$A$4:$I$42,7,FALSE)</f>
        <v>2.5299999999999998</v>
      </c>
      <c r="C40" s="28">
        <f t="shared" ca="1" si="0"/>
        <v>2.5299999999999998</v>
      </c>
    </row>
    <row r="41" spans="1:3" s="28" customFormat="1" ht="11.25" x14ac:dyDescent="0.2">
      <c r="A41" s="27" t="s">
        <v>41</v>
      </c>
      <c r="B41" s="28">
        <f ca="1">VLOOKUP($B$33,'Transfer factors'!$A$4:$I$42,8,FALSE)</f>
        <v>13.5</v>
      </c>
    </row>
    <row r="42" spans="1:3" s="28" customFormat="1" ht="11.25" x14ac:dyDescent="0.2">
      <c r="A42" s="27" t="s">
        <v>42</v>
      </c>
      <c r="B42" s="28">
        <f ca="1">VLOOKUP($B$33,'Transfer factors'!$A$4:$I$42,9,FALSE)</f>
        <v>2.56</v>
      </c>
    </row>
    <row r="44" spans="1:3" ht="15" x14ac:dyDescent="0.2">
      <c r="A44" s="18" t="s">
        <v>44</v>
      </c>
      <c r="B44" s="18">
        <f ca="1">B35</f>
        <v>15.86</v>
      </c>
    </row>
    <row r="45" spans="1:3" ht="15" x14ac:dyDescent="0.2">
      <c r="A45" s="18" t="s">
        <v>47</v>
      </c>
      <c r="B45" s="18">
        <f ca="1">B36</f>
        <v>2.4900000000000002</v>
      </c>
    </row>
    <row r="46" spans="1:3" ht="15" x14ac:dyDescent="0.2">
      <c r="A46" s="18"/>
      <c r="B46" s="18"/>
    </row>
    <row r="47" spans="1:3" ht="15" x14ac:dyDescent="0.2">
      <c r="A47" s="18" t="s">
        <v>45</v>
      </c>
      <c r="B47" s="18">
        <f ca="1">IF(B30=65,C35,IF(B30=66,C37,IF(B30=67,C39,IF(B30=68,B41))))</f>
        <v>14.27</v>
      </c>
    </row>
    <row r="48" spans="1:3" ht="15" x14ac:dyDescent="0.2">
      <c r="A48" s="18" t="s">
        <v>46</v>
      </c>
      <c r="B48" s="18">
        <f ca="1">IF(B30=65,C36,IF(B30=66,C38,IF(B30=67,C40,IF(B30=68,B42))))</f>
        <v>2.5299999999999998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F61DC-A51C-4068-B803-42FA6065E0E3}">
  <sheetPr>
    <tabColor rgb="FF00B050"/>
  </sheetPr>
  <dimension ref="A1:E31"/>
  <sheetViews>
    <sheetView zoomScale="130" zoomScaleNormal="130" workbookViewId="0">
      <selection activeCell="A3" sqref="A3"/>
    </sheetView>
  </sheetViews>
  <sheetFormatPr defaultColWidth="14" defaultRowHeight="20.100000000000001" customHeight="1" x14ac:dyDescent="0.2"/>
  <cols>
    <col min="1" max="1" width="17.75" style="18" customWidth="1"/>
    <col min="2" max="2" width="17.25" style="18" customWidth="1"/>
    <col min="3" max="16384" width="14" style="18"/>
  </cols>
  <sheetData>
    <row r="1" spans="1:5" ht="20.100000000000001" customHeight="1" x14ac:dyDescent="0.2">
      <c r="A1" s="29" t="s">
        <v>70</v>
      </c>
    </row>
    <row r="2" spans="1:5" ht="20.100000000000001" customHeight="1" x14ac:dyDescent="0.2">
      <c r="A2" s="19"/>
    </row>
    <row r="3" spans="1:5" ht="20.100000000000001" customHeight="1" x14ac:dyDescent="0.2">
      <c r="A3" s="19" t="str">
        <f>Inputs!A3</f>
        <v>Member's name</v>
      </c>
      <c r="B3" s="18" t="str">
        <f>Inputs!B3</f>
        <v>Example Example</v>
      </c>
      <c r="D3" s="19" t="str">
        <f>Inputs!A8</f>
        <v>Underpin date</v>
      </c>
      <c r="E3" s="30">
        <f>Inputs!B8</f>
        <v>46022</v>
      </c>
    </row>
    <row r="4" spans="1:5" ht="20.100000000000001" customHeight="1" x14ac:dyDescent="0.2">
      <c r="A4" s="19" t="str">
        <f>Inputs!A4</f>
        <v>NINO</v>
      </c>
      <c r="B4" s="18" t="str">
        <f>Inputs!B4</f>
        <v>AB123456A</v>
      </c>
      <c r="D4" s="19" t="s">
        <v>71</v>
      </c>
      <c r="E4" s="30">
        <f>Inputs!B9</f>
        <v>46023</v>
      </c>
    </row>
    <row r="5" spans="1:5" ht="20.100000000000001" customHeight="1" x14ac:dyDescent="0.2">
      <c r="A5" s="19" t="str">
        <f>Inputs!A5</f>
        <v>Reference</v>
      </c>
      <c r="B5" s="18">
        <f>Inputs!B5</f>
        <v>0</v>
      </c>
      <c r="D5" s="19" t="str">
        <f>Inputs!A10</f>
        <v>Relevant date</v>
      </c>
      <c r="E5" s="30">
        <f ca="1">Inputs!B10</f>
        <v>46119</v>
      </c>
    </row>
    <row r="6" spans="1:5" ht="20.100000000000001" customHeight="1" x14ac:dyDescent="0.2">
      <c r="A6" s="31" t="str">
        <f>Inputs!A6</f>
        <v>Date of birth</v>
      </c>
      <c r="B6" s="32">
        <f>Inputs!B6</f>
        <v>25569</v>
      </c>
    </row>
    <row r="8" spans="1:5" ht="20.100000000000001" customHeight="1" x14ac:dyDescent="0.2">
      <c r="A8" s="33" t="s">
        <v>52</v>
      </c>
    </row>
    <row r="9" spans="1:5" ht="12" customHeight="1" x14ac:dyDescent="0.2"/>
    <row r="10" spans="1:5" s="20" customFormat="1" ht="27" customHeight="1" x14ac:dyDescent="0.2">
      <c r="A10" s="20" t="s">
        <v>48</v>
      </c>
      <c r="B10" s="20" t="s">
        <v>49</v>
      </c>
      <c r="D10" s="20" t="s">
        <v>51</v>
      </c>
      <c r="E10" s="20" t="s">
        <v>50</v>
      </c>
    </row>
    <row r="11" spans="1:5" s="22" customFormat="1" ht="20.100000000000001" customHeight="1" x14ac:dyDescent="0.2">
      <c r="A11" s="21">
        <f>Inputs!B11</f>
        <v>0</v>
      </c>
      <c r="B11" s="22">
        <f>Inputs!B26</f>
        <v>1.0095000000000001</v>
      </c>
      <c r="C11" s="21">
        <f>ROUND(A11*B11,2)</f>
        <v>0</v>
      </c>
      <c r="D11" s="22">
        <f ca="1">Inputs!B44</f>
        <v>15.86</v>
      </c>
      <c r="E11" s="21">
        <f ca="1">ROUND(C11*D11,2)</f>
        <v>0</v>
      </c>
    </row>
    <row r="12" spans="1:5" s="22" customFormat="1" ht="20.100000000000001" customHeight="1" x14ac:dyDescent="0.2"/>
    <row r="13" spans="1:5" s="22" customFormat="1" ht="20.100000000000001" customHeight="1" x14ac:dyDescent="0.2">
      <c r="A13" s="34" t="s">
        <v>53</v>
      </c>
    </row>
    <row r="14" spans="1:5" s="22" customFormat="1" ht="13.5" customHeight="1" x14ac:dyDescent="0.2"/>
    <row r="15" spans="1:5" s="20" customFormat="1" ht="45.75" customHeight="1" x14ac:dyDescent="0.2">
      <c r="A15" s="20" t="s">
        <v>54</v>
      </c>
      <c r="B15" s="20" t="s">
        <v>66</v>
      </c>
      <c r="D15" s="20" t="s">
        <v>51</v>
      </c>
      <c r="E15" s="20" t="s">
        <v>50</v>
      </c>
    </row>
    <row r="16" spans="1:5" s="22" customFormat="1" ht="20.100000000000001" customHeight="1" x14ac:dyDescent="0.2">
      <c r="A16" s="21">
        <f>Inputs!B12</f>
        <v>0</v>
      </c>
      <c r="B16" s="22">
        <f>Inputs!B25</f>
        <v>1.038</v>
      </c>
      <c r="C16" s="21">
        <f>ROUND(A16*B16,2)</f>
        <v>0</v>
      </c>
      <c r="D16" s="22">
        <f ca="1">Inputs!B47</f>
        <v>14.27</v>
      </c>
      <c r="E16" s="21">
        <f ca="1">ROUND(C16*D16,2)</f>
        <v>0</v>
      </c>
    </row>
    <row r="17" spans="1:5" s="22" customFormat="1" ht="20.100000000000001" customHeight="1" x14ac:dyDescent="0.2"/>
    <row r="18" spans="1:5" s="22" customFormat="1" ht="20.100000000000001" customHeight="1" x14ac:dyDescent="0.2">
      <c r="A18" s="23" t="s">
        <v>55</v>
      </c>
      <c r="B18" s="24"/>
      <c r="C18" s="24"/>
      <c r="D18" s="24"/>
      <c r="E18" s="35">
        <f ca="1">MAX(E11-E16,0)</f>
        <v>0</v>
      </c>
    </row>
    <row r="19" spans="1:5" s="22" customFormat="1" ht="20.100000000000001" customHeight="1" x14ac:dyDescent="0.2"/>
    <row r="20" spans="1:5" s="22" customFormat="1" ht="20.100000000000001" customHeight="1" x14ac:dyDescent="0.2">
      <c r="A20" s="34" t="s">
        <v>56</v>
      </c>
    </row>
    <row r="21" spans="1:5" s="22" customFormat="1" ht="20.100000000000001" customHeight="1" x14ac:dyDescent="0.2">
      <c r="A21" s="34"/>
    </row>
    <row r="22" spans="1:5" s="22" customFormat="1" ht="20.100000000000001" customHeight="1" x14ac:dyDescent="0.2">
      <c r="A22" s="25" t="s">
        <v>57</v>
      </c>
    </row>
    <row r="23" spans="1:5" s="22" customFormat="1" ht="20.100000000000001" customHeight="1" x14ac:dyDescent="0.2"/>
    <row r="24" spans="1:5" s="20" customFormat="1" ht="47.25" customHeight="1" x14ac:dyDescent="0.2">
      <c r="A24" s="20" t="s">
        <v>58</v>
      </c>
      <c r="B24" s="20" t="s">
        <v>59</v>
      </c>
      <c r="C24" s="20" t="s">
        <v>60</v>
      </c>
      <c r="E24" s="20" t="s">
        <v>61</v>
      </c>
    </row>
    <row r="25" spans="1:5" s="22" customFormat="1" ht="20.100000000000001" customHeight="1" x14ac:dyDescent="0.2">
      <c r="A25" s="21">
        <f ca="1">IF(E18&gt;0,C11,0)</f>
        <v>0</v>
      </c>
      <c r="C25" s="21">
        <f ca="1">IF(E18&gt;0,C16,0)</f>
        <v>0</v>
      </c>
      <c r="E25" s="21">
        <f ca="1">MAX(A25-C25,0)</f>
        <v>0</v>
      </c>
    </row>
    <row r="26" spans="1:5" s="22" customFormat="1" ht="20.100000000000001" customHeight="1" x14ac:dyDescent="0.2">
      <c r="A26" s="25" t="s">
        <v>62</v>
      </c>
      <c r="C26" s="22">
        <v>60</v>
      </c>
      <c r="D26" s="22">
        <v>160</v>
      </c>
      <c r="E26" s="21">
        <f ca="1">IF(E18&gt;0,(ROUND(E25*C26/D26,2)),0)</f>
        <v>0</v>
      </c>
    </row>
    <row r="27" spans="1:5" s="22" customFormat="1" ht="20.100000000000001" customHeight="1" x14ac:dyDescent="0.2">
      <c r="A27" s="25" t="s">
        <v>63</v>
      </c>
      <c r="E27" s="22">
        <f ca="1">IF(E18&gt;0,(Inputs!B48),0)</f>
        <v>0</v>
      </c>
    </row>
    <row r="28" spans="1:5" s="22" customFormat="1" ht="20.100000000000001" customHeight="1" x14ac:dyDescent="0.2"/>
    <row r="29" spans="1:5" ht="20.100000000000001" customHeight="1" x14ac:dyDescent="0.2">
      <c r="A29" s="19" t="s">
        <v>64</v>
      </c>
      <c r="E29" s="35">
        <f ca="1">ROUND(E26*E27,2)</f>
        <v>0</v>
      </c>
    </row>
    <row r="31" spans="1:5" ht="20.100000000000001" customHeight="1" x14ac:dyDescent="0.2">
      <c r="A31" s="19" t="s">
        <v>65</v>
      </c>
      <c r="E31" s="35">
        <f ca="1">E18+E29</f>
        <v>0</v>
      </c>
    </row>
  </sheetData>
  <pageMargins left="0.25" right="0.25"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B818A-A304-4ADC-B9FC-F478463E55EA}">
  <dimension ref="A1:D269"/>
  <sheetViews>
    <sheetView workbookViewId="0"/>
  </sheetViews>
  <sheetFormatPr defaultRowHeight="14.25" x14ac:dyDescent="0.2"/>
  <cols>
    <col min="1" max="1" width="12.375" customWidth="1"/>
    <col min="3" max="3" width="12.875" customWidth="1"/>
    <col min="4" max="4" width="12.5" customWidth="1"/>
  </cols>
  <sheetData>
    <row r="1" spans="1:4" ht="15" thickBot="1" x14ac:dyDescent="0.25"/>
    <row r="2" spans="1:4" s="7" customFormat="1" ht="15.75" thickBot="1" x14ac:dyDescent="0.3">
      <c r="A2" s="8" t="s">
        <v>10</v>
      </c>
      <c r="B2" s="9"/>
      <c r="C2" s="9" t="s">
        <v>11</v>
      </c>
      <c r="D2" s="10" t="s">
        <v>12</v>
      </c>
    </row>
    <row r="3" spans="1:4" ht="15" x14ac:dyDescent="0.2">
      <c r="A3" s="51">
        <v>38014</v>
      </c>
      <c r="B3" s="52" t="s">
        <v>9</v>
      </c>
      <c r="C3" s="53">
        <v>38044</v>
      </c>
      <c r="D3" s="54">
        <v>1.9282999999999999</v>
      </c>
    </row>
    <row r="4" spans="1:4" ht="15" x14ac:dyDescent="0.2">
      <c r="A4" s="55">
        <v>38045</v>
      </c>
      <c r="B4" s="56" t="s">
        <v>9</v>
      </c>
      <c r="C4" s="57">
        <v>38073</v>
      </c>
      <c r="D4" s="58">
        <v>1.9237</v>
      </c>
    </row>
    <row r="5" spans="1:4" ht="15" x14ac:dyDescent="0.2">
      <c r="A5" s="55">
        <v>38074</v>
      </c>
      <c r="B5" s="56" t="s">
        <v>9</v>
      </c>
      <c r="C5" s="59">
        <v>38103</v>
      </c>
      <c r="D5" s="58">
        <v>1.9193</v>
      </c>
    </row>
    <row r="6" spans="1:4" ht="15" x14ac:dyDescent="0.2">
      <c r="A6" s="60">
        <v>38104</v>
      </c>
      <c r="B6" s="56" t="s">
        <v>9</v>
      </c>
      <c r="C6" s="59">
        <v>38133</v>
      </c>
      <c r="D6" s="58">
        <v>1.9145000000000001</v>
      </c>
    </row>
    <row r="7" spans="1:4" ht="15" x14ac:dyDescent="0.2">
      <c r="A7" s="60">
        <v>38134</v>
      </c>
      <c r="B7" s="56" t="s">
        <v>9</v>
      </c>
      <c r="C7" s="59">
        <v>38164</v>
      </c>
      <c r="D7" s="58">
        <v>1.9096</v>
      </c>
    </row>
    <row r="8" spans="1:4" ht="15" x14ac:dyDescent="0.2">
      <c r="A8" s="60">
        <v>38165</v>
      </c>
      <c r="B8" s="56" t="s">
        <v>9</v>
      </c>
      <c r="C8" s="59">
        <v>38194</v>
      </c>
      <c r="D8" s="58">
        <v>1.905</v>
      </c>
    </row>
    <row r="9" spans="1:4" ht="15" x14ac:dyDescent="0.2">
      <c r="A9" s="61">
        <v>38195</v>
      </c>
      <c r="B9" s="56" t="s">
        <v>9</v>
      </c>
      <c r="C9" s="59">
        <v>38225</v>
      </c>
      <c r="D9" s="58">
        <v>1.9000999999999999</v>
      </c>
    </row>
    <row r="10" spans="1:4" ht="15" x14ac:dyDescent="0.2">
      <c r="A10" s="61">
        <v>38226</v>
      </c>
      <c r="B10" s="56" t="s">
        <v>9</v>
      </c>
      <c r="C10" s="59">
        <v>38256</v>
      </c>
      <c r="D10" s="58">
        <v>1.8953</v>
      </c>
    </row>
    <row r="11" spans="1:4" ht="15" x14ac:dyDescent="0.2">
      <c r="A11" s="61">
        <v>38257</v>
      </c>
      <c r="B11" s="56" t="s">
        <v>9</v>
      </c>
      <c r="C11" s="59">
        <v>38286</v>
      </c>
      <c r="D11" s="58">
        <v>1.8905000000000001</v>
      </c>
    </row>
    <row r="12" spans="1:4" ht="15" x14ac:dyDescent="0.2">
      <c r="A12" s="61">
        <v>38287</v>
      </c>
      <c r="B12" s="56" t="s">
        <v>9</v>
      </c>
      <c r="C12" s="59">
        <v>38317</v>
      </c>
      <c r="D12" s="58">
        <v>1.8855999999999999</v>
      </c>
    </row>
    <row r="13" spans="1:4" ht="15" x14ac:dyDescent="0.2">
      <c r="A13" s="61">
        <v>38318</v>
      </c>
      <c r="B13" s="56" t="s">
        <v>9</v>
      </c>
      <c r="C13" s="59">
        <v>38347</v>
      </c>
      <c r="D13" s="58">
        <v>1.8808</v>
      </c>
    </row>
    <row r="14" spans="1:4" ht="15.75" thickBot="1" x14ac:dyDescent="0.25">
      <c r="A14" s="62">
        <v>38348</v>
      </c>
      <c r="B14" s="63" t="s">
        <v>9</v>
      </c>
      <c r="C14" s="64">
        <v>38378</v>
      </c>
      <c r="D14" s="65">
        <v>1.8761000000000001</v>
      </c>
    </row>
    <row r="15" spans="1:4" ht="15" x14ac:dyDescent="0.2">
      <c r="A15" s="66">
        <v>38379</v>
      </c>
      <c r="B15" s="52" t="s">
        <v>9</v>
      </c>
      <c r="C15" s="67">
        <v>38409</v>
      </c>
      <c r="D15" s="54">
        <v>1.8713</v>
      </c>
    </row>
    <row r="16" spans="1:4" ht="15" x14ac:dyDescent="0.2">
      <c r="A16" s="61">
        <v>38410</v>
      </c>
      <c r="B16" s="56" t="s">
        <v>9</v>
      </c>
      <c r="C16" s="59">
        <v>38437</v>
      </c>
      <c r="D16" s="58">
        <v>1.8664000000000001</v>
      </c>
    </row>
    <row r="17" spans="1:4" ht="15" x14ac:dyDescent="0.2">
      <c r="A17" s="61">
        <v>38438</v>
      </c>
      <c r="B17" s="56" t="s">
        <v>9</v>
      </c>
      <c r="C17" s="59">
        <v>38467</v>
      </c>
      <c r="D17" s="58">
        <v>1.8615999999999999</v>
      </c>
    </row>
    <row r="18" spans="1:4" ht="15" x14ac:dyDescent="0.2">
      <c r="A18" s="61">
        <v>38468</v>
      </c>
      <c r="B18" s="56" t="s">
        <v>9</v>
      </c>
      <c r="C18" s="59">
        <v>38497</v>
      </c>
      <c r="D18" s="58">
        <v>1.8575999999999999</v>
      </c>
    </row>
    <row r="19" spans="1:4" ht="15" x14ac:dyDescent="0.2">
      <c r="A19" s="61">
        <v>38498</v>
      </c>
      <c r="B19" s="56" t="s">
        <v>9</v>
      </c>
      <c r="C19" s="59">
        <v>38528</v>
      </c>
      <c r="D19" s="58">
        <v>1.8533999999999999</v>
      </c>
    </row>
    <row r="20" spans="1:4" ht="15" x14ac:dyDescent="0.2">
      <c r="A20" s="61">
        <v>38529</v>
      </c>
      <c r="B20" s="56" t="s">
        <v>9</v>
      </c>
      <c r="C20" s="59">
        <v>38558</v>
      </c>
      <c r="D20" s="58">
        <v>1.8494999999999999</v>
      </c>
    </row>
    <row r="21" spans="1:4" ht="15" x14ac:dyDescent="0.2">
      <c r="A21" s="61">
        <v>38559</v>
      </c>
      <c r="B21" s="56" t="s">
        <v>9</v>
      </c>
      <c r="C21" s="59">
        <v>38589</v>
      </c>
      <c r="D21" s="58">
        <v>1.8452999999999999</v>
      </c>
    </row>
    <row r="22" spans="1:4" ht="15" x14ac:dyDescent="0.2">
      <c r="A22" s="61">
        <v>38590</v>
      </c>
      <c r="B22" s="56" t="s">
        <v>9</v>
      </c>
      <c r="C22" s="59">
        <v>38620</v>
      </c>
      <c r="D22" s="58">
        <v>1.8412999999999999</v>
      </c>
    </row>
    <row r="23" spans="1:4" ht="15" x14ac:dyDescent="0.2">
      <c r="A23" s="61">
        <v>38621</v>
      </c>
      <c r="B23" s="56" t="s">
        <v>9</v>
      </c>
      <c r="C23" s="59">
        <v>38650</v>
      </c>
      <c r="D23" s="58">
        <v>1.8371</v>
      </c>
    </row>
    <row r="24" spans="1:4" ht="15" x14ac:dyDescent="0.2">
      <c r="A24" s="61">
        <v>38651</v>
      </c>
      <c r="B24" s="56" t="s">
        <v>9</v>
      </c>
      <c r="C24" s="59">
        <v>38681</v>
      </c>
      <c r="D24" s="58">
        <v>1.8331</v>
      </c>
    </row>
    <row r="25" spans="1:4" ht="15" x14ac:dyDescent="0.2">
      <c r="A25" s="61">
        <v>38682</v>
      </c>
      <c r="B25" s="56" t="s">
        <v>9</v>
      </c>
      <c r="C25" s="59">
        <v>38711</v>
      </c>
      <c r="D25" s="58">
        <v>1.829</v>
      </c>
    </row>
    <row r="26" spans="1:4" ht="15.75" thickBot="1" x14ac:dyDescent="0.25">
      <c r="A26" s="62">
        <v>38712</v>
      </c>
      <c r="B26" s="63" t="s">
        <v>9</v>
      </c>
      <c r="C26" s="64">
        <v>38742</v>
      </c>
      <c r="D26" s="65">
        <v>1.825</v>
      </c>
    </row>
    <row r="27" spans="1:4" ht="15" x14ac:dyDescent="0.2">
      <c r="A27" s="66">
        <v>38743</v>
      </c>
      <c r="B27" s="52" t="s">
        <v>9</v>
      </c>
      <c r="C27" s="67">
        <v>38773</v>
      </c>
      <c r="D27" s="54">
        <v>1.8208</v>
      </c>
    </row>
    <row r="28" spans="1:4" ht="15" x14ac:dyDescent="0.2">
      <c r="A28" s="61">
        <v>38774</v>
      </c>
      <c r="B28" s="56" t="s">
        <v>9</v>
      </c>
      <c r="C28" s="59">
        <v>38801</v>
      </c>
      <c r="D28" s="58">
        <v>1.8168</v>
      </c>
    </row>
    <row r="29" spans="1:4" ht="15" x14ac:dyDescent="0.2">
      <c r="A29" s="61">
        <v>38802</v>
      </c>
      <c r="B29" s="56" t="s">
        <v>9</v>
      </c>
      <c r="C29" s="59">
        <v>38831</v>
      </c>
      <c r="D29" s="58">
        <v>1.8127</v>
      </c>
    </row>
    <row r="30" spans="1:4" ht="15" x14ac:dyDescent="0.2">
      <c r="A30" s="61">
        <v>38832</v>
      </c>
      <c r="B30" s="56" t="s">
        <v>9</v>
      </c>
      <c r="C30" s="59">
        <v>38861</v>
      </c>
      <c r="D30" s="58">
        <v>1.8073999999999999</v>
      </c>
    </row>
    <row r="31" spans="1:4" ht="15" x14ac:dyDescent="0.2">
      <c r="A31" s="61">
        <v>38862</v>
      </c>
      <c r="B31" s="56" t="s">
        <v>9</v>
      </c>
      <c r="C31" s="59">
        <v>38892</v>
      </c>
      <c r="D31" s="58">
        <v>1.8022</v>
      </c>
    </row>
    <row r="32" spans="1:4" ht="15" x14ac:dyDescent="0.2">
      <c r="A32" s="61">
        <v>38893</v>
      </c>
      <c r="B32" s="56" t="s">
        <v>9</v>
      </c>
      <c r="C32" s="59">
        <v>38922</v>
      </c>
      <c r="D32" s="58">
        <v>1.7968999999999999</v>
      </c>
    </row>
    <row r="33" spans="1:4" ht="15" x14ac:dyDescent="0.2">
      <c r="A33" s="61">
        <v>38923</v>
      </c>
      <c r="B33" s="56" t="s">
        <v>9</v>
      </c>
      <c r="C33" s="59">
        <v>38953</v>
      </c>
      <c r="D33" s="58">
        <v>1.7917000000000001</v>
      </c>
    </row>
    <row r="34" spans="1:4" ht="15" x14ac:dyDescent="0.2">
      <c r="A34" s="61">
        <v>38954</v>
      </c>
      <c r="B34" s="56" t="s">
        <v>9</v>
      </c>
      <c r="C34" s="59">
        <v>38984</v>
      </c>
      <c r="D34" s="58">
        <v>1.7864</v>
      </c>
    </row>
    <row r="35" spans="1:4" ht="15" x14ac:dyDescent="0.2">
      <c r="A35" s="61">
        <v>38985</v>
      </c>
      <c r="B35" s="56" t="s">
        <v>9</v>
      </c>
      <c r="C35" s="59">
        <v>39014</v>
      </c>
      <c r="D35" s="58">
        <v>1.7811999999999999</v>
      </c>
    </row>
    <row r="36" spans="1:4" ht="15" x14ac:dyDescent="0.2">
      <c r="A36" s="61">
        <v>39015</v>
      </c>
      <c r="B36" s="56" t="s">
        <v>9</v>
      </c>
      <c r="C36" s="59">
        <v>39045</v>
      </c>
      <c r="D36" s="58">
        <v>1.7759</v>
      </c>
    </row>
    <row r="37" spans="1:4" ht="15" x14ac:dyDescent="0.2">
      <c r="A37" s="61">
        <v>39046</v>
      </c>
      <c r="B37" s="56" t="s">
        <v>9</v>
      </c>
      <c r="C37" s="59">
        <v>39075</v>
      </c>
      <c r="D37" s="58">
        <v>1.7706999999999999</v>
      </c>
    </row>
    <row r="38" spans="1:4" ht="15.75" thickBot="1" x14ac:dyDescent="0.25">
      <c r="A38" s="62">
        <v>39076</v>
      </c>
      <c r="B38" s="63" t="s">
        <v>9</v>
      </c>
      <c r="C38" s="64">
        <v>39106</v>
      </c>
      <c r="D38" s="65">
        <v>1.7654000000000001</v>
      </c>
    </row>
    <row r="39" spans="1:4" ht="15" x14ac:dyDescent="0.2">
      <c r="A39" s="66">
        <v>39107</v>
      </c>
      <c r="B39" s="52" t="s">
        <v>9</v>
      </c>
      <c r="C39" s="67">
        <v>39137</v>
      </c>
      <c r="D39" s="54">
        <v>1.7602</v>
      </c>
    </row>
    <row r="40" spans="1:4" ht="15" x14ac:dyDescent="0.2">
      <c r="A40" s="61">
        <v>39138</v>
      </c>
      <c r="B40" s="56" t="s">
        <v>9</v>
      </c>
      <c r="C40" s="59">
        <v>39165</v>
      </c>
      <c r="D40" s="58">
        <v>1.7548999999999999</v>
      </c>
    </row>
    <row r="41" spans="1:4" ht="15" x14ac:dyDescent="0.2">
      <c r="A41" s="61">
        <v>39166</v>
      </c>
      <c r="B41" s="56" t="s">
        <v>9</v>
      </c>
      <c r="C41" s="59">
        <v>39194</v>
      </c>
      <c r="D41" s="58">
        <v>1.7497</v>
      </c>
    </row>
    <row r="42" spans="1:4" ht="15" x14ac:dyDescent="0.2">
      <c r="A42" s="61">
        <v>39195</v>
      </c>
      <c r="B42" s="56" t="s">
        <v>9</v>
      </c>
      <c r="C42" s="59">
        <v>39224</v>
      </c>
      <c r="D42" s="58">
        <v>1.7443</v>
      </c>
    </row>
    <row r="43" spans="1:4" ht="15" x14ac:dyDescent="0.2">
      <c r="A43" s="61">
        <v>39225</v>
      </c>
      <c r="B43" s="56" t="s">
        <v>9</v>
      </c>
      <c r="C43" s="59">
        <v>39255</v>
      </c>
      <c r="D43" s="58">
        <v>1.7386999999999999</v>
      </c>
    </row>
    <row r="44" spans="1:4" ht="15" x14ac:dyDescent="0.2">
      <c r="A44" s="61">
        <v>39256</v>
      </c>
      <c r="B44" s="56" t="s">
        <v>9</v>
      </c>
      <c r="C44" s="59">
        <v>39285</v>
      </c>
      <c r="D44" s="58">
        <v>1.7333000000000001</v>
      </c>
    </row>
    <row r="45" spans="1:4" ht="15" x14ac:dyDescent="0.2">
      <c r="A45" s="61">
        <v>39286</v>
      </c>
      <c r="B45" s="56" t="s">
        <v>9</v>
      </c>
      <c r="C45" s="59">
        <v>39316</v>
      </c>
      <c r="D45" s="58">
        <v>1.7278</v>
      </c>
    </row>
    <row r="46" spans="1:4" ht="15" x14ac:dyDescent="0.2">
      <c r="A46" s="61">
        <v>39317</v>
      </c>
      <c r="B46" s="56" t="s">
        <v>9</v>
      </c>
      <c r="C46" s="59">
        <v>39347</v>
      </c>
      <c r="D46" s="58">
        <v>1.7223999999999999</v>
      </c>
    </row>
    <row r="47" spans="1:4" ht="15" x14ac:dyDescent="0.2">
      <c r="A47" s="61">
        <v>39348</v>
      </c>
      <c r="B47" s="56" t="s">
        <v>9</v>
      </c>
      <c r="C47" s="59">
        <v>39377</v>
      </c>
      <c r="D47" s="58">
        <v>1.7168000000000001</v>
      </c>
    </row>
    <row r="48" spans="1:4" ht="15" x14ac:dyDescent="0.2">
      <c r="A48" s="61">
        <v>39378</v>
      </c>
      <c r="B48" s="56" t="s">
        <v>9</v>
      </c>
      <c r="C48" s="59">
        <v>39408</v>
      </c>
      <c r="D48" s="58">
        <v>1.7114</v>
      </c>
    </row>
    <row r="49" spans="1:4" ht="15" x14ac:dyDescent="0.2">
      <c r="A49" s="61">
        <v>39409</v>
      </c>
      <c r="B49" s="56" t="s">
        <v>9</v>
      </c>
      <c r="C49" s="59">
        <v>39438</v>
      </c>
      <c r="D49" s="58">
        <v>1.7059</v>
      </c>
    </row>
    <row r="50" spans="1:4" ht="15.75" thickBot="1" x14ac:dyDescent="0.25">
      <c r="A50" s="62">
        <v>39439</v>
      </c>
      <c r="B50" s="63" t="s">
        <v>9</v>
      </c>
      <c r="C50" s="64">
        <v>39469</v>
      </c>
      <c r="D50" s="65">
        <v>1.7004999999999999</v>
      </c>
    </row>
    <row r="51" spans="1:4" ht="15" x14ac:dyDescent="0.2">
      <c r="A51" s="66">
        <v>39470</v>
      </c>
      <c r="B51" s="52" t="s">
        <v>9</v>
      </c>
      <c r="C51" s="67">
        <v>39500</v>
      </c>
      <c r="D51" s="54">
        <v>1.6949000000000001</v>
      </c>
    </row>
    <row r="52" spans="1:4" ht="15" x14ac:dyDescent="0.2">
      <c r="A52" s="61">
        <v>39501</v>
      </c>
      <c r="B52" s="56" t="s">
        <v>9</v>
      </c>
      <c r="C52" s="59">
        <v>39529</v>
      </c>
      <c r="D52" s="58">
        <v>1.6895</v>
      </c>
    </row>
    <row r="53" spans="1:4" ht="15" x14ac:dyDescent="0.2">
      <c r="A53" s="61">
        <v>39530</v>
      </c>
      <c r="B53" s="56" t="s">
        <v>9</v>
      </c>
      <c r="C53" s="59">
        <v>39559</v>
      </c>
      <c r="D53" s="58">
        <v>1.6839999999999999</v>
      </c>
    </row>
    <row r="54" spans="1:4" ht="15" x14ac:dyDescent="0.2">
      <c r="A54" s="61">
        <v>39560</v>
      </c>
      <c r="B54" s="56" t="s">
        <v>9</v>
      </c>
      <c r="C54" s="59">
        <v>39589</v>
      </c>
      <c r="D54" s="58">
        <v>1.6773</v>
      </c>
    </row>
    <row r="55" spans="1:4" ht="15" x14ac:dyDescent="0.2">
      <c r="A55" s="61">
        <v>39590</v>
      </c>
      <c r="B55" s="56" t="s">
        <v>9</v>
      </c>
      <c r="C55" s="59">
        <v>39620</v>
      </c>
      <c r="D55" s="58">
        <v>1.6707000000000001</v>
      </c>
    </row>
    <row r="56" spans="1:4" ht="15" x14ac:dyDescent="0.2">
      <c r="A56" s="61">
        <v>39621</v>
      </c>
      <c r="B56" s="56" t="s">
        <v>9</v>
      </c>
      <c r="C56" s="59">
        <v>39650</v>
      </c>
      <c r="D56" s="58">
        <v>1.6638999999999999</v>
      </c>
    </row>
    <row r="57" spans="1:4" ht="15" x14ac:dyDescent="0.2">
      <c r="A57" s="61">
        <v>39651</v>
      </c>
      <c r="B57" s="56" t="s">
        <v>9</v>
      </c>
      <c r="C57" s="59">
        <v>39681</v>
      </c>
      <c r="D57" s="58">
        <v>1.6572</v>
      </c>
    </row>
    <row r="58" spans="1:4" ht="15" x14ac:dyDescent="0.2">
      <c r="A58" s="61">
        <v>39682</v>
      </c>
      <c r="B58" s="56" t="s">
        <v>9</v>
      </c>
      <c r="C58" s="59">
        <v>39712</v>
      </c>
      <c r="D58" s="58">
        <v>1.6506000000000001</v>
      </c>
    </row>
    <row r="59" spans="1:4" ht="15" x14ac:dyDescent="0.2">
      <c r="A59" s="61">
        <v>39713</v>
      </c>
      <c r="B59" s="56" t="s">
        <v>9</v>
      </c>
      <c r="C59" s="59">
        <v>39742</v>
      </c>
      <c r="D59" s="58">
        <v>1.6438999999999999</v>
      </c>
    </row>
    <row r="60" spans="1:4" ht="15" x14ac:dyDescent="0.2">
      <c r="A60" s="61">
        <v>39743</v>
      </c>
      <c r="B60" s="56" t="s">
        <v>9</v>
      </c>
      <c r="C60" s="59">
        <v>39773</v>
      </c>
      <c r="D60" s="58">
        <v>1.6372</v>
      </c>
    </row>
    <row r="61" spans="1:4" ht="15" x14ac:dyDescent="0.2">
      <c r="A61" s="61">
        <v>39774</v>
      </c>
      <c r="B61" s="56" t="s">
        <v>9</v>
      </c>
      <c r="C61" s="59">
        <v>39803</v>
      </c>
      <c r="D61" s="58">
        <v>1.6306</v>
      </c>
    </row>
    <row r="62" spans="1:4" ht="15.75" thickBot="1" x14ac:dyDescent="0.25">
      <c r="A62" s="62">
        <v>39804</v>
      </c>
      <c r="B62" s="63" t="s">
        <v>9</v>
      </c>
      <c r="C62" s="64">
        <v>39834</v>
      </c>
      <c r="D62" s="65">
        <v>1.6237999999999999</v>
      </c>
    </row>
    <row r="63" spans="1:4" ht="15" x14ac:dyDescent="0.2">
      <c r="A63" s="66">
        <v>39835</v>
      </c>
      <c r="B63" s="52" t="s">
        <v>9</v>
      </c>
      <c r="C63" s="67">
        <v>39865</v>
      </c>
      <c r="D63" s="54">
        <v>1.6171</v>
      </c>
    </row>
    <row r="64" spans="1:4" ht="15" x14ac:dyDescent="0.2">
      <c r="A64" s="61">
        <v>39866</v>
      </c>
      <c r="B64" s="56" t="s">
        <v>9</v>
      </c>
      <c r="C64" s="59">
        <v>39893</v>
      </c>
      <c r="D64" s="58">
        <v>1.6105</v>
      </c>
    </row>
    <row r="65" spans="1:4" ht="15" x14ac:dyDescent="0.2">
      <c r="A65" s="61">
        <v>39894</v>
      </c>
      <c r="B65" s="56" t="s">
        <v>9</v>
      </c>
      <c r="C65" s="59">
        <v>39930</v>
      </c>
      <c r="D65" s="58">
        <v>1.6037999999999999</v>
      </c>
    </row>
    <row r="66" spans="1:4" ht="15" x14ac:dyDescent="0.2">
      <c r="A66" s="61">
        <v>39931</v>
      </c>
      <c r="B66" s="56" t="s">
        <v>9</v>
      </c>
      <c r="C66" s="59">
        <v>39960</v>
      </c>
      <c r="D66" s="58">
        <v>1.6037999999999999</v>
      </c>
    </row>
    <row r="67" spans="1:4" ht="15" x14ac:dyDescent="0.2">
      <c r="A67" s="61">
        <v>39961</v>
      </c>
      <c r="B67" s="56" t="s">
        <v>9</v>
      </c>
      <c r="C67" s="59">
        <v>39991</v>
      </c>
      <c r="D67" s="58">
        <v>1.6037999999999999</v>
      </c>
    </row>
    <row r="68" spans="1:4" ht="15" x14ac:dyDescent="0.2">
      <c r="A68" s="61">
        <v>39992</v>
      </c>
      <c r="B68" s="56" t="s">
        <v>9</v>
      </c>
      <c r="C68" s="59">
        <v>40021</v>
      </c>
      <c r="D68" s="58">
        <v>1.6037999999999999</v>
      </c>
    </row>
    <row r="69" spans="1:4" ht="15" x14ac:dyDescent="0.2">
      <c r="A69" s="61">
        <v>40022</v>
      </c>
      <c r="B69" s="56" t="s">
        <v>9</v>
      </c>
      <c r="C69" s="59">
        <v>40052</v>
      </c>
      <c r="D69" s="58">
        <v>1.6037999999999999</v>
      </c>
    </row>
    <row r="70" spans="1:4" ht="15" x14ac:dyDescent="0.2">
      <c r="A70" s="61">
        <v>40053</v>
      </c>
      <c r="B70" s="56" t="s">
        <v>9</v>
      </c>
      <c r="C70" s="59">
        <v>40083</v>
      </c>
      <c r="D70" s="58">
        <v>1.6037999999999999</v>
      </c>
    </row>
    <row r="71" spans="1:4" ht="15" x14ac:dyDescent="0.2">
      <c r="A71" s="61">
        <v>40084</v>
      </c>
      <c r="B71" s="56" t="s">
        <v>9</v>
      </c>
      <c r="C71" s="59">
        <v>40113</v>
      </c>
      <c r="D71" s="58">
        <v>1.6037999999999999</v>
      </c>
    </row>
    <row r="72" spans="1:4" ht="15" x14ac:dyDescent="0.2">
      <c r="A72" s="61">
        <v>40114</v>
      </c>
      <c r="B72" s="56" t="s">
        <v>9</v>
      </c>
      <c r="C72" s="59">
        <v>40144</v>
      </c>
      <c r="D72" s="58">
        <v>1.6037999999999999</v>
      </c>
    </row>
    <row r="73" spans="1:4" ht="15" x14ac:dyDescent="0.2">
      <c r="A73" s="61">
        <v>40145</v>
      </c>
      <c r="B73" s="56" t="s">
        <v>9</v>
      </c>
      <c r="C73" s="59">
        <v>40174</v>
      </c>
      <c r="D73" s="58">
        <v>1.6037999999999999</v>
      </c>
    </row>
    <row r="74" spans="1:4" ht="15.75" thickBot="1" x14ac:dyDescent="0.25">
      <c r="A74" s="62">
        <v>40175</v>
      </c>
      <c r="B74" s="63" t="s">
        <v>9</v>
      </c>
      <c r="C74" s="64">
        <v>40205</v>
      </c>
      <c r="D74" s="65">
        <v>1.6037999999999999</v>
      </c>
    </row>
    <row r="75" spans="1:4" ht="15" x14ac:dyDescent="0.2">
      <c r="A75" s="66">
        <v>40206</v>
      </c>
      <c r="B75" s="52" t="s">
        <v>9</v>
      </c>
      <c r="C75" s="67">
        <v>40236</v>
      </c>
      <c r="D75" s="54">
        <v>1.6037999999999999</v>
      </c>
    </row>
    <row r="76" spans="1:4" ht="15" x14ac:dyDescent="0.2">
      <c r="A76" s="61">
        <v>40237</v>
      </c>
      <c r="B76" s="56" t="s">
        <v>9</v>
      </c>
      <c r="C76" s="59">
        <v>40264</v>
      </c>
      <c r="D76" s="58">
        <v>1.6037999999999999</v>
      </c>
    </row>
    <row r="77" spans="1:4" ht="15" x14ac:dyDescent="0.2">
      <c r="A77" s="61">
        <v>40265</v>
      </c>
      <c r="B77" s="56" t="s">
        <v>9</v>
      </c>
      <c r="C77" s="59">
        <v>40294</v>
      </c>
      <c r="D77" s="58">
        <v>1.6037999999999999</v>
      </c>
    </row>
    <row r="78" spans="1:4" ht="15" x14ac:dyDescent="0.2">
      <c r="A78" s="61">
        <v>40295</v>
      </c>
      <c r="B78" s="56" t="s">
        <v>9</v>
      </c>
      <c r="C78" s="59">
        <v>40324</v>
      </c>
      <c r="D78" s="58">
        <v>1.5998000000000001</v>
      </c>
    </row>
    <row r="79" spans="1:4" ht="15" x14ac:dyDescent="0.2">
      <c r="A79" s="61">
        <v>40325</v>
      </c>
      <c r="B79" s="56" t="s">
        <v>9</v>
      </c>
      <c r="C79" s="59">
        <v>40355</v>
      </c>
      <c r="D79" s="58">
        <v>1.5956999999999999</v>
      </c>
    </row>
    <row r="80" spans="1:4" ht="15" x14ac:dyDescent="0.2">
      <c r="A80" s="61">
        <v>40356</v>
      </c>
      <c r="B80" s="56" t="s">
        <v>9</v>
      </c>
      <c r="C80" s="59">
        <v>40385</v>
      </c>
      <c r="D80" s="58">
        <v>1.5918000000000001</v>
      </c>
    </row>
    <row r="81" spans="1:4" ht="15" x14ac:dyDescent="0.2">
      <c r="A81" s="61">
        <v>40386</v>
      </c>
      <c r="B81" s="56" t="s">
        <v>9</v>
      </c>
      <c r="C81" s="59">
        <v>40416</v>
      </c>
      <c r="D81" s="58">
        <v>1.5878000000000001</v>
      </c>
    </row>
    <row r="82" spans="1:4" ht="15" x14ac:dyDescent="0.2">
      <c r="A82" s="61">
        <v>40417</v>
      </c>
      <c r="B82" s="56" t="s">
        <v>9</v>
      </c>
      <c r="C82" s="59">
        <v>40447</v>
      </c>
      <c r="D82" s="58">
        <v>1.5837000000000001</v>
      </c>
    </row>
    <row r="83" spans="1:4" ht="15" x14ac:dyDescent="0.2">
      <c r="A83" s="61">
        <v>40448</v>
      </c>
      <c r="B83" s="56" t="s">
        <v>9</v>
      </c>
      <c r="C83" s="59">
        <v>40477</v>
      </c>
      <c r="D83" s="58">
        <v>1.5797000000000001</v>
      </c>
    </row>
    <row r="84" spans="1:4" ht="15" x14ac:dyDescent="0.2">
      <c r="A84" s="61">
        <v>40478</v>
      </c>
      <c r="B84" s="56" t="s">
        <v>9</v>
      </c>
      <c r="C84" s="59">
        <v>40508</v>
      </c>
      <c r="D84" s="58">
        <v>1.5755999999999999</v>
      </c>
    </row>
    <row r="85" spans="1:4" ht="15" x14ac:dyDescent="0.2">
      <c r="A85" s="61">
        <v>40509</v>
      </c>
      <c r="B85" s="56" t="s">
        <v>9</v>
      </c>
      <c r="C85" s="59">
        <v>40538</v>
      </c>
      <c r="D85" s="58">
        <v>1.5716000000000001</v>
      </c>
    </row>
    <row r="86" spans="1:4" ht="15.75" thickBot="1" x14ac:dyDescent="0.25">
      <c r="A86" s="62">
        <v>40539</v>
      </c>
      <c r="B86" s="63" t="s">
        <v>9</v>
      </c>
      <c r="C86" s="64">
        <v>40569</v>
      </c>
      <c r="D86" s="65">
        <v>1.5677000000000001</v>
      </c>
    </row>
    <row r="87" spans="1:4" ht="15" x14ac:dyDescent="0.2">
      <c r="A87" s="66">
        <v>40570</v>
      </c>
      <c r="B87" s="52" t="s">
        <v>9</v>
      </c>
      <c r="C87" s="67">
        <v>40600</v>
      </c>
      <c r="D87" s="54">
        <v>1.5637000000000001</v>
      </c>
    </row>
    <row r="88" spans="1:4" ht="15" x14ac:dyDescent="0.2">
      <c r="A88" s="61">
        <v>40601</v>
      </c>
      <c r="B88" s="56" t="s">
        <v>9</v>
      </c>
      <c r="C88" s="59">
        <v>40628</v>
      </c>
      <c r="D88" s="58">
        <v>1.5596000000000001</v>
      </c>
    </row>
    <row r="89" spans="1:4" ht="15" x14ac:dyDescent="0.2">
      <c r="A89" s="61">
        <v>40629</v>
      </c>
      <c r="B89" s="56" t="s">
        <v>9</v>
      </c>
      <c r="C89" s="59">
        <v>40657</v>
      </c>
      <c r="D89" s="58">
        <v>1.5556000000000001</v>
      </c>
    </row>
    <row r="90" spans="1:4" ht="15" x14ac:dyDescent="0.2">
      <c r="A90" s="61">
        <v>40658</v>
      </c>
      <c r="B90" s="56" t="s">
        <v>9</v>
      </c>
      <c r="C90" s="59">
        <v>40687</v>
      </c>
      <c r="D90" s="58">
        <v>1.5491999999999999</v>
      </c>
    </row>
    <row r="91" spans="1:4" ht="15" x14ac:dyDescent="0.2">
      <c r="A91" s="61">
        <v>40688</v>
      </c>
      <c r="B91" s="56" t="s">
        <v>9</v>
      </c>
      <c r="C91" s="59">
        <v>40718</v>
      </c>
      <c r="D91" s="58">
        <v>1.5427</v>
      </c>
    </row>
    <row r="92" spans="1:4" ht="15" x14ac:dyDescent="0.2">
      <c r="A92" s="61">
        <v>40719</v>
      </c>
      <c r="B92" s="56" t="s">
        <v>9</v>
      </c>
      <c r="C92" s="59">
        <v>40748</v>
      </c>
      <c r="D92" s="58">
        <v>1.5364</v>
      </c>
    </row>
    <row r="93" spans="1:4" ht="15" x14ac:dyDescent="0.2">
      <c r="A93" s="61">
        <v>40749</v>
      </c>
      <c r="B93" s="56" t="s">
        <v>9</v>
      </c>
      <c r="C93" s="59">
        <v>40779</v>
      </c>
      <c r="D93" s="58">
        <v>1.53</v>
      </c>
    </row>
    <row r="94" spans="1:4" ht="15" x14ac:dyDescent="0.2">
      <c r="A94" s="61">
        <v>40780</v>
      </c>
      <c r="B94" s="56" t="s">
        <v>9</v>
      </c>
      <c r="C94" s="59">
        <v>40810</v>
      </c>
      <c r="D94" s="58">
        <v>1.5235000000000001</v>
      </c>
    </row>
    <row r="95" spans="1:4" ht="15" x14ac:dyDescent="0.2">
      <c r="A95" s="61">
        <v>40811</v>
      </c>
      <c r="B95" s="56" t="s">
        <v>9</v>
      </c>
      <c r="C95" s="59">
        <v>40840</v>
      </c>
      <c r="D95" s="58">
        <v>1.5170999999999999</v>
      </c>
    </row>
    <row r="96" spans="1:4" ht="15" x14ac:dyDescent="0.2">
      <c r="A96" s="61">
        <v>40841</v>
      </c>
      <c r="B96" s="56" t="s">
        <v>9</v>
      </c>
      <c r="C96" s="59">
        <v>40871</v>
      </c>
      <c r="D96" s="58">
        <v>1.5107999999999999</v>
      </c>
    </row>
    <row r="97" spans="1:4" ht="15" x14ac:dyDescent="0.2">
      <c r="A97" s="61">
        <v>40872</v>
      </c>
      <c r="B97" s="56" t="s">
        <v>9</v>
      </c>
      <c r="C97" s="59">
        <v>40901</v>
      </c>
      <c r="D97" s="58">
        <v>1.5043</v>
      </c>
    </row>
    <row r="98" spans="1:4" ht="15.75" thickBot="1" x14ac:dyDescent="0.25">
      <c r="A98" s="62">
        <v>40902</v>
      </c>
      <c r="B98" s="63" t="s">
        <v>9</v>
      </c>
      <c r="C98" s="64">
        <v>40932</v>
      </c>
      <c r="D98" s="65">
        <v>1.4979</v>
      </c>
    </row>
    <row r="99" spans="1:4" ht="15" x14ac:dyDescent="0.2">
      <c r="A99" s="66">
        <v>40933</v>
      </c>
      <c r="B99" s="52" t="s">
        <v>9</v>
      </c>
      <c r="C99" s="67">
        <v>40963</v>
      </c>
      <c r="D99" s="54">
        <v>1.4916</v>
      </c>
    </row>
    <row r="100" spans="1:4" ht="15" x14ac:dyDescent="0.2">
      <c r="A100" s="61">
        <v>40964</v>
      </c>
      <c r="B100" s="56" t="s">
        <v>9</v>
      </c>
      <c r="C100" s="59">
        <v>40992</v>
      </c>
      <c r="D100" s="58">
        <v>1.4850000000000001</v>
      </c>
    </row>
    <row r="101" spans="1:4" ht="15" x14ac:dyDescent="0.2">
      <c r="A101" s="61">
        <v>40993</v>
      </c>
      <c r="B101" s="56" t="s">
        <v>9</v>
      </c>
      <c r="C101" s="59">
        <v>41022</v>
      </c>
      <c r="D101" s="58">
        <v>1.4786999999999999</v>
      </c>
    </row>
    <row r="102" spans="1:4" ht="15" x14ac:dyDescent="0.2">
      <c r="A102" s="61">
        <v>41023</v>
      </c>
      <c r="B102" s="56" t="s">
        <v>9</v>
      </c>
      <c r="C102" s="59">
        <v>41052</v>
      </c>
      <c r="D102" s="58">
        <v>1.4761</v>
      </c>
    </row>
    <row r="103" spans="1:4" ht="15" x14ac:dyDescent="0.2">
      <c r="A103" s="61">
        <v>41053</v>
      </c>
      <c r="B103" s="56" t="s">
        <v>9</v>
      </c>
      <c r="C103" s="59">
        <v>41083</v>
      </c>
      <c r="D103" s="58">
        <v>1.4733000000000001</v>
      </c>
    </row>
    <row r="104" spans="1:4" ht="15" x14ac:dyDescent="0.2">
      <c r="A104" s="61">
        <v>41084</v>
      </c>
      <c r="B104" s="56" t="s">
        <v>9</v>
      </c>
      <c r="C104" s="59">
        <v>41113</v>
      </c>
      <c r="D104" s="58">
        <v>1.4706999999999999</v>
      </c>
    </row>
    <row r="105" spans="1:4" ht="15" x14ac:dyDescent="0.2">
      <c r="A105" s="61">
        <v>41114</v>
      </c>
      <c r="B105" s="56" t="s">
        <v>9</v>
      </c>
      <c r="C105" s="59">
        <v>41144</v>
      </c>
      <c r="D105" s="58">
        <v>1.4681</v>
      </c>
    </row>
    <row r="106" spans="1:4" ht="15" x14ac:dyDescent="0.2">
      <c r="A106" s="61">
        <v>41145</v>
      </c>
      <c r="B106" s="56" t="s">
        <v>9</v>
      </c>
      <c r="C106" s="59">
        <v>41175</v>
      </c>
      <c r="D106" s="58">
        <v>1.4654</v>
      </c>
    </row>
    <row r="107" spans="1:4" ht="15" x14ac:dyDescent="0.2">
      <c r="A107" s="61">
        <v>41176</v>
      </c>
      <c r="B107" s="56" t="s">
        <v>9</v>
      </c>
      <c r="C107" s="59">
        <v>41205</v>
      </c>
      <c r="D107" s="58">
        <v>1.4628000000000001</v>
      </c>
    </row>
    <row r="108" spans="1:4" ht="15" x14ac:dyDescent="0.2">
      <c r="A108" s="61">
        <v>41206</v>
      </c>
      <c r="B108" s="56" t="s">
        <v>9</v>
      </c>
      <c r="C108" s="59">
        <v>41236</v>
      </c>
      <c r="D108" s="58">
        <v>1.4601999999999999</v>
      </c>
    </row>
    <row r="109" spans="1:4" ht="15" x14ac:dyDescent="0.2">
      <c r="A109" s="61">
        <v>41237</v>
      </c>
      <c r="B109" s="56" t="s">
        <v>9</v>
      </c>
      <c r="C109" s="59">
        <v>41266</v>
      </c>
      <c r="D109" s="58">
        <v>1.4574</v>
      </c>
    </row>
    <row r="110" spans="1:4" ht="15.75" thickBot="1" x14ac:dyDescent="0.25">
      <c r="A110" s="62">
        <v>41267</v>
      </c>
      <c r="B110" s="63" t="s">
        <v>9</v>
      </c>
      <c r="C110" s="64">
        <v>41297</v>
      </c>
      <c r="D110" s="65">
        <v>1.4548000000000001</v>
      </c>
    </row>
    <row r="111" spans="1:4" ht="15" x14ac:dyDescent="0.2">
      <c r="A111" s="66">
        <v>41298</v>
      </c>
      <c r="B111" s="52" t="s">
        <v>9</v>
      </c>
      <c r="C111" s="67">
        <v>41328</v>
      </c>
      <c r="D111" s="54">
        <v>1.4521999999999999</v>
      </c>
    </row>
    <row r="112" spans="1:4" ht="15" x14ac:dyDescent="0.2">
      <c r="A112" s="61">
        <v>41329</v>
      </c>
      <c r="B112" s="56" t="s">
        <v>9</v>
      </c>
      <c r="C112" s="59">
        <v>41356</v>
      </c>
      <c r="D112" s="58">
        <v>1.4495</v>
      </c>
    </row>
    <row r="113" spans="1:4" ht="15" x14ac:dyDescent="0.2">
      <c r="A113" s="61">
        <v>41357</v>
      </c>
      <c r="B113" s="56" t="s">
        <v>9</v>
      </c>
      <c r="C113" s="59">
        <v>41386</v>
      </c>
      <c r="D113" s="58">
        <v>1.4469000000000001</v>
      </c>
    </row>
    <row r="114" spans="1:4" ht="15" x14ac:dyDescent="0.2">
      <c r="A114" s="61">
        <v>41387</v>
      </c>
      <c r="B114" s="56" t="s">
        <v>9</v>
      </c>
      <c r="C114" s="59">
        <v>41416</v>
      </c>
      <c r="D114" s="58">
        <v>1.4438</v>
      </c>
    </row>
    <row r="115" spans="1:4" ht="15" x14ac:dyDescent="0.2">
      <c r="A115" s="61">
        <v>41417</v>
      </c>
      <c r="B115" s="56" t="s">
        <v>9</v>
      </c>
      <c r="C115" s="59">
        <v>41447</v>
      </c>
      <c r="D115" s="58">
        <v>1.4404999999999999</v>
      </c>
    </row>
    <row r="116" spans="1:4" ht="15" x14ac:dyDescent="0.2">
      <c r="A116" s="61">
        <v>41448</v>
      </c>
      <c r="B116" s="56" t="s">
        <v>9</v>
      </c>
      <c r="C116" s="59">
        <v>41477</v>
      </c>
      <c r="D116" s="58">
        <v>1.4374</v>
      </c>
    </row>
    <row r="117" spans="1:4" ht="15" x14ac:dyDescent="0.2">
      <c r="A117" s="61">
        <v>41478</v>
      </c>
      <c r="B117" s="56" t="s">
        <v>9</v>
      </c>
      <c r="C117" s="59">
        <v>41508</v>
      </c>
      <c r="D117" s="58">
        <v>1.4341999999999999</v>
      </c>
    </row>
    <row r="118" spans="1:4" ht="15" x14ac:dyDescent="0.2">
      <c r="A118" s="61">
        <v>41509</v>
      </c>
      <c r="B118" s="56" t="s">
        <v>9</v>
      </c>
      <c r="C118" s="59">
        <v>41539</v>
      </c>
      <c r="D118" s="58">
        <v>1.4311</v>
      </c>
    </row>
    <row r="119" spans="1:4" ht="15" x14ac:dyDescent="0.2">
      <c r="A119" s="61">
        <v>41540</v>
      </c>
      <c r="B119" s="56" t="s">
        <v>9</v>
      </c>
      <c r="C119" s="59">
        <v>41569</v>
      </c>
      <c r="D119" s="58">
        <v>1.4278</v>
      </c>
    </row>
    <row r="120" spans="1:4" ht="15" x14ac:dyDescent="0.2">
      <c r="A120" s="61">
        <v>41570</v>
      </c>
      <c r="B120" s="56" t="s">
        <v>9</v>
      </c>
      <c r="C120" s="59">
        <v>41600</v>
      </c>
      <c r="D120" s="58">
        <v>1.4247000000000001</v>
      </c>
    </row>
    <row r="121" spans="1:4" ht="15" x14ac:dyDescent="0.2">
      <c r="A121" s="61">
        <v>41601</v>
      </c>
      <c r="B121" s="56" t="s">
        <v>9</v>
      </c>
      <c r="C121" s="59">
        <v>41630</v>
      </c>
      <c r="D121" s="58">
        <v>1.4215</v>
      </c>
    </row>
    <row r="122" spans="1:4" ht="15.75" thickBot="1" x14ac:dyDescent="0.25">
      <c r="A122" s="62">
        <v>41631</v>
      </c>
      <c r="B122" s="63" t="s">
        <v>9</v>
      </c>
      <c r="C122" s="64">
        <v>41661</v>
      </c>
      <c r="D122" s="65">
        <v>1.4184000000000001</v>
      </c>
    </row>
    <row r="123" spans="1:4" ht="15" x14ac:dyDescent="0.2">
      <c r="A123" s="66">
        <v>41662</v>
      </c>
      <c r="B123" s="52" t="s">
        <v>9</v>
      </c>
      <c r="C123" s="67">
        <v>41692</v>
      </c>
      <c r="D123" s="54">
        <v>1.4152</v>
      </c>
    </row>
    <row r="124" spans="1:4" ht="15" x14ac:dyDescent="0.2">
      <c r="A124" s="61">
        <v>41693</v>
      </c>
      <c r="B124" s="56" t="s">
        <v>9</v>
      </c>
      <c r="C124" s="59">
        <v>41720</v>
      </c>
      <c r="D124" s="58">
        <v>1.4120999999999999</v>
      </c>
    </row>
    <row r="125" spans="1:4" ht="15" x14ac:dyDescent="0.2">
      <c r="A125" s="61">
        <v>41721</v>
      </c>
      <c r="B125" s="56" t="s">
        <v>9</v>
      </c>
      <c r="C125" s="59">
        <v>41750</v>
      </c>
      <c r="D125" s="58">
        <v>1.4088000000000001</v>
      </c>
    </row>
    <row r="126" spans="1:4" ht="15" x14ac:dyDescent="0.2">
      <c r="A126" s="61">
        <v>41751</v>
      </c>
      <c r="B126" s="56" t="s">
        <v>9</v>
      </c>
      <c r="C126" s="59">
        <v>41780</v>
      </c>
      <c r="D126" s="58">
        <v>1.4074</v>
      </c>
    </row>
    <row r="127" spans="1:4" ht="15" x14ac:dyDescent="0.2">
      <c r="A127" s="61">
        <v>41781</v>
      </c>
      <c r="B127" s="56" t="s">
        <v>9</v>
      </c>
      <c r="C127" s="59">
        <v>41811</v>
      </c>
      <c r="D127" s="58">
        <v>1.4059999999999999</v>
      </c>
    </row>
    <row r="128" spans="1:4" ht="15" x14ac:dyDescent="0.2">
      <c r="A128" s="61">
        <v>41812</v>
      </c>
      <c r="B128" s="56" t="s">
        <v>9</v>
      </c>
      <c r="C128" s="59">
        <v>41841</v>
      </c>
      <c r="D128" s="58">
        <v>1.4046000000000001</v>
      </c>
    </row>
    <row r="129" spans="1:4" ht="15" x14ac:dyDescent="0.2">
      <c r="A129" s="61">
        <v>41842</v>
      </c>
      <c r="B129" s="56" t="s">
        <v>9</v>
      </c>
      <c r="C129" s="59">
        <v>41872</v>
      </c>
      <c r="D129" s="58">
        <v>1.4032</v>
      </c>
    </row>
    <row r="130" spans="1:4" ht="15" x14ac:dyDescent="0.2">
      <c r="A130" s="61">
        <v>41873</v>
      </c>
      <c r="B130" s="56" t="s">
        <v>9</v>
      </c>
      <c r="C130" s="59">
        <v>41903</v>
      </c>
      <c r="D130" s="58">
        <v>1.4018999999999999</v>
      </c>
    </row>
    <row r="131" spans="1:4" ht="15" x14ac:dyDescent="0.2">
      <c r="A131" s="61">
        <v>41904</v>
      </c>
      <c r="B131" s="56" t="s">
        <v>9</v>
      </c>
      <c r="C131" s="59">
        <v>41933</v>
      </c>
      <c r="D131" s="58">
        <v>1.4005000000000001</v>
      </c>
    </row>
    <row r="132" spans="1:4" ht="15" x14ac:dyDescent="0.2">
      <c r="A132" s="61">
        <v>41934</v>
      </c>
      <c r="B132" s="56" t="s">
        <v>9</v>
      </c>
      <c r="C132" s="59">
        <v>41964</v>
      </c>
      <c r="D132" s="58">
        <v>1.3991</v>
      </c>
    </row>
    <row r="133" spans="1:4" ht="15" x14ac:dyDescent="0.2">
      <c r="A133" s="61">
        <v>41965</v>
      </c>
      <c r="B133" s="56" t="s">
        <v>9</v>
      </c>
      <c r="C133" s="59">
        <v>41994</v>
      </c>
      <c r="D133" s="58">
        <v>1.3976999999999999</v>
      </c>
    </row>
    <row r="134" spans="1:4" ht="15.75" thickBot="1" x14ac:dyDescent="0.25">
      <c r="A134" s="62">
        <v>41995</v>
      </c>
      <c r="B134" s="63" t="s">
        <v>9</v>
      </c>
      <c r="C134" s="64">
        <v>42025</v>
      </c>
      <c r="D134" s="65">
        <v>1.3963000000000001</v>
      </c>
    </row>
    <row r="135" spans="1:4" ht="15" x14ac:dyDescent="0.2">
      <c r="A135" s="66">
        <v>42026</v>
      </c>
      <c r="B135" s="52" t="s">
        <v>9</v>
      </c>
      <c r="C135" s="67">
        <v>42056</v>
      </c>
      <c r="D135" s="54">
        <v>1.3949</v>
      </c>
    </row>
    <row r="136" spans="1:4" ht="15" x14ac:dyDescent="0.2">
      <c r="A136" s="61">
        <v>42057</v>
      </c>
      <c r="B136" s="56" t="s">
        <v>9</v>
      </c>
      <c r="C136" s="59">
        <v>42084</v>
      </c>
      <c r="D136" s="58">
        <v>1.3935</v>
      </c>
    </row>
    <row r="137" spans="1:4" ht="15" x14ac:dyDescent="0.2">
      <c r="A137" s="61">
        <v>42085</v>
      </c>
      <c r="B137" s="56" t="s">
        <v>9</v>
      </c>
      <c r="C137" s="59">
        <v>42120</v>
      </c>
      <c r="D137" s="58">
        <v>1.3920999999999999</v>
      </c>
    </row>
    <row r="138" spans="1:4" ht="15" x14ac:dyDescent="0.2">
      <c r="A138" s="61">
        <v>42121</v>
      </c>
      <c r="B138" s="56" t="s">
        <v>9</v>
      </c>
      <c r="C138" s="59">
        <v>42150</v>
      </c>
      <c r="D138" s="58">
        <v>1.3920999999999999</v>
      </c>
    </row>
    <row r="139" spans="1:4" ht="15" x14ac:dyDescent="0.2">
      <c r="A139" s="61">
        <v>42151</v>
      </c>
      <c r="B139" s="56" t="s">
        <v>9</v>
      </c>
      <c r="C139" s="59">
        <v>42181</v>
      </c>
      <c r="D139" s="58">
        <v>1.3920999999999999</v>
      </c>
    </row>
    <row r="140" spans="1:4" ht="15" x14ac:dyDescent="0.2">
      <c r="A140" s="61">
        <v>42182</v>
      </c>
      <c r="B140" s="56" t="s">
        <v>9</v>
      </c>
      <c r="C140" s="59">
        <v>42211</v>
      </c>
      <c r="D140" s="58">
        <v>1.3920999999999999</v>
      </c>
    </row>
    <row r="141" spans="1:4" ht="15" x14ac:dyDescent="0.2">
      <c r="A141" s="61">
        <v>42212</v>
      </c>
      <c r="B141" s="56" t="s">
        <v>9</v>
      </c>
      <c r="C141" s="59">
        <v>42242</v>
      </c>
      <c r="D141" s="58">
        <v>1.3920999999999999</v>
      </c>
    </row>
    <row r="142" spans="1:4" ht="15" x14ac:dyDescent="0.2">
      <c r="A142" s="61">
        <v>42243</v>
      </c>
      <c r="B142" s="56" t="s">
        <v>9</v>
      </c>
      <c r="C142" s="59">
        <v>42273</v>
      </c>
      <c r="D142" s="58">
        <v>1.3920999999999999</v>
      </c>
    </row>
    <row r="143" spans="1:4" ht="15" x14ac:dyDescent="0.2">
      <c r="A143" s="61">
        <v>42274</v>
      </c>
      <c r="B143" s="56" t="s">
        <v>9</v>
      </c>
      <c r="C143" s="59">
        <v>42303</v>
      </c>
      <c r="D143" s="58">
        <v>1.3920999999999999</v>
      </c>
    </row>
    <row r="144" spans="1:4" ht="15" x14ac:dyDescent="0.2">
      <c r="A144" s="61">
        <v>42304</v>
      </c>
      <c r="B144" s="56" t="s">
        <v>9</v>
      </c>
      <c r="C144" s="59">
        <v>42334</v>
      </c>
      <c r="D144" s="58">
        <v>1.3920999999999999</v>
      </c>
    </row>
    <row r="145" spans="1:4" ht="15" x14ac:dyDescent="0.2">
      <c r="A145" s="61">
        <v>42335</v>
      </c>
      <c r="B145" s="56" t="s">
        <v>9</v>
      </c>
      <c r="C145" s="59">
        <v>42364</v>
      </c>
      <c r="D145" s="58">
        <v>1.3920999999999999</v>
      </c>
    </row>
    <row r="146" spans="1:4" ht="15.75" thickBot="1" x14ac:dyDescent="0.25">
      <c r="A146" s="62">
        <v>42365</v>
      </c>
      <c r="B146" s="63" t="s">
        <v>9</v>
      </c>
      <c r="C146" s="64">
        <v>42395</v>
      </c>
      <c r="D146" s="65">
        <v>1.3920999999999999</v>
      </c>
    </row>
    <row r="147" spans="1:4" ht="15" x14ac:dyDescent="0.2">
      <c r="A147" s="66">
        <v>42396</v>
      </c>
      <c r="B147" s="52" t="s">
        <v>9</v>
      </c>
      <c r="C147" s="67">
        <v>42426</v>
      </c>
      <c r="D147" s="54">
        <v>1.3920999999999999</v>
      </c>
    </row>
    <row r="148" spans="1:4" ht="15" x14ac:dyDescent="0.2">
      <c r="A148" s="61">
        <v>42427</v>
      </c>
      <c r="B148" s="56" t="s">
        <v>9</v>
      </c>
      <c r="C148" s="59">
        <v>42455</v>
      </c>
      <c r="D148" s="58">
        <v>1.3920999999999999</v>
      </c>
    </row>
    <row r="149" spans="1:4" ht="15" x14ac:dyDescent="0.2">
      <c r="A149" s="61">
        <v>42456</v>
      </c>
      <c r="B149" s="56" t="s">
        <v>9</v>
      </c>
      <c r="C149" s="59">
        <v>42485</v>
      </c>
      <c r="D149" s="58">
        <v>1.3920999999999999</v>
      </c>
    </row>
    <row r="150" spans="1:4" ht="15" x14ac:dyDescent="0.2">
      <c r="A150" s="61">
        <v>42486</v>
      </c>
      <c r="B150" s="56" t="s">
        <v>9</v>
      </c>
      <c r="C150" s="59">
        <v>42515</v>
      </c>
      <c r="D150" s="58">
        <v>1.391</v>
      </c>
    </row>
    <row r="151" spans="1:4" ht="15" x14ac:dyDescent="0.2">
      <c r="A151" s="61">
        <v>42516</v>
      </c>
      <c r="B151" s="56" t="s">
        <v>9</v>
      </c>
      <c r="C151" s="59">
        <v>42546</v>
      </c>
      <c r="D151" s="58">
        <v>1.3897999999999999</v>
      </c>
    </row>
    <row r="152" spans="1:4" ht="15" x14ac:dyDescent="0.2">
      <c r="A152" s="61">
        <v>42547</v>
      </c>
      <c r="B152" s="56" t="s">
        <v>9</v>
      </c>
      <c r="C152" s="59">
        <v>42576</v>
      </c>
      <c r="D152" s="58">
        <v>1.3887</v>
      </c>
    </row>
    <row r="153" spans="1:4" ht="15" x14ac:dyDescent="0.2">
      <c r="A153" s="61">
        <v>42577</v>
      </c>
      <c r="B153" s="56" t="s">
        <v>9</v>
      </c>
      <c r="C153" s="59">
        <v>42607</v>
      </c>
      <c r="D153" s="58">
        <v>1.3875999999999999</v>
      </c>
    </row>
    <row r="154" spans="1:4" ht="15" x14ac:dyDescent="0.2">
      <c r="A154" s="61">
        <v>42608</v>
      </c>
      <c r="B154" s="56" t="s">
        <v>9</v>
      </c>
      <c r="C154" s="59">
        <v>42638</v>
      </c>
      <c r="D154" s="58">
        <v>1.3863000000000001</v>
      </c>
    </row>
    <row r="155" spans="1:4" ht="15" x14ac:dyDescent="0.2">
      <c r="A155" s="61">
        <v>42639</v>
      </c>
      <c r="B155" s="56" t="s">
        <v>9</v>
      </c>
      <c r="C155" s="59">
        <v>42668</v>
      </c>
      <c r="D155" s="58">
        <v>1.3852</v>
      </c>
    </row>
    <row r="156" spans="1:4" ht="15" x14ac:dyDescent="0.2">
      <c r="A156" s="61">
        <v>42669</v>
      </c>
      <c r="B156" s="56" t="s">
        <v>9</v>
      </c>
      <c r="C156" s="59">
        <v>42699</v>
      </c>
      <c r="D156" s="58">
        <v>1.3841000000000001</v>
      </c>
    </row>
    <row r="157" spans="1:4" ht="15" x14ac:dyDescent="0.2">
      <c r="A157" s="61">
        <v>42700</v>
      </c>
      <c r="B157" s="56" t="s">
        <v>9</v>
      </c>
      <c r="C157" s="59">
        <v>42729</v>
      </c>
      <c r="D157" s="58">
        <v>1.3829</v>
      </c>
    </row>
    <row r="158" spans="1:4" ht="15.75" thickBot="1" x14ac:dyDescent="0.25">
      <c r="A158" s="62">
        <v>42730</v>
      </c>
      <c r="B158" s="63" t="s">
        <v>9</v>
      </c>
      <c r="C158" s="64">
        <v>42760</v>
      </c>
      <c r="D158" s="65">
        <v>1.3817999999999999</v>
      </c>
    </row>
    <row r="159" spans="1:4" ht="15" x14ac:dyDescent="0.2">
      <c r="A159" s="66">
        <v>42761</v>
      </c>
      <c r="B159" s="52" t="s">
        <v>9</v>
      </c>
      <c r="C159" s="67">
        <v>42791</v>
      </c>
      <c r="D159" s="54">
        <v>1.3807</v>
      </c>
    </row>
    <row r="160" spans="1:4" ht="15" x14ac:dyDescent="0.2">
      <c r="A160" s="61">
        <v>42792</v>
      </c>
      <c r="B160" s="56" t="s">
        <v>9</v>
      </c>
      <c r="C160" s="59">
        <v>42819</v>
      </c>
      <c r="D160" s="58">
        <v>1.3794</v>
      </c>
    </row>
    <row r="161" spans="1:4" ht="15" x14ac:dyDescent="0.2">
      <c r="A161" s="61">
        <v>42820</v>
      </c>
      <c r="B161" s="56" t="s">
        <v>9</v>
      </c>
      <c r="C161" s="59">
        <v>42849</v>
      </c>
      <c r="D161" s="58">
        <v>1.3783000000000001</v>
      </c>
    </row>
    <row r="162" spans="1:4" ht="15" x14ac:dyDescent="0.2">
      <c r="A162" s="61">
        <v>42850</v>
      </c>
      <c r="B162" s="56" t="s">
        <v>9</v>
      </c>
      <c r="C162" s="59">
        <v>42879</v>
      </c>
      <c r="D162" s="58">
        <v>1.375</v>
      </c>
    </row>
    <row r="163" spans="1:4" ht="15" x14ac:dyDescent="0.2">
      <c r="A163" s="61">
        <v>42880</v>
      </c>
      <c r="B163" s="56" t="s">
        <v>9</v>
      </c>
      <c r="C163" s="59">
        <v>42910</v>
      </c>
      <c r="D163" s="58">
        <v>1.3715999999999999</v>
      </c>
    </row>
    <row r="164" spans="1:4" ht="15" x14ac:dyDescent="0.2">
      <c r="A164" s="61">
        <v>42911</v>
      </c>
      <c r="B164" s="56" t="s">
        <v>9</v>
      </c>
      <c r="C164" s="59">
        <v>42940</v>
      </c>
      <c r="D164" s="58">
        <v>1.3683000000000001</v>
      </c>
    </row>
    <row r="165" spans="1:4" ht="15" x14ac:dyDescent="0.2">
      <c r="A165" s="61">
        <v>42941</v>
      </c>
      <c r="B165" s="56" t="s">
        <v>9</v>
      </c>
      <c r="C165" s="59">
        <v>42971</v>
      </c>
      <c r="D165" s="58">
        <v>1.3649</v>
      </c>
    </row>
    <row r="166" spans="1:4" ht="15" x14ac:dyDescent="0.2">
      <c r="A166" s="61">
        <v>42972</v>
      </c>
      <c r="B166" s="56" t="s">
        <v>9</v>
      </c>
      <c r="C166" s="59">
        <v>43002</v>
      </c>
      <c r="D166" s="58">
        <v>1.3615999999999999</v>
      </c>
    </row>
    <row r="167" spans="1:4" ht="15" x14ac:dyDescent="0.2">
      <c r="A167" s="61">
        <v>43003</v>
      </c>
      <c r="B167" s="56" t="s">
        <v>9</v>
      </c>
      <c r="C167" s="59">
        <v>43032</v>
      </c>
      <c r="D167" s="58">
        <v>1.3583000000000001</v>
      </c>
    </row>
    <row r="168" spans="1:4" ht="15" x14ac:dyDescent="0.2">
      <c r="A168" s="61">
        <v>43033</v>
      </c>
      <c r="B168" s="56" t="s">
        <v>9</v>
      </c>
      <c r="C168" s="59">
        <v>43063</v>
      </c>
      <c r="D168" s="58">
        <v>1.3549</v>
      </c>
    </row>
    <row r="169" spans="1:4" ht="15" x14ac:dyDescent="0.2">
      <c r="A169" s="61">
        <v>43064</v>
      </c>
      <c r="B169" s="56" t="s">
        <v>9</v>
      </c>
      <c r="C169" s="59">
        <v>43093</v>
      </c>
      <c r="D169" s="58">
        <v>1.3515999999999999</v>
      </c>
    </row>
    <row r="170" spans="1:4" ht="15.75" thickBot="1" x14ac:dyDescent="0.25">
      <c r="A170" s="62">
        <v>43094</v>
      </c>
      <c r="B170" s="63" t="s">
        <v>9</v>
      </c>
      <c r="C170" s="64">
        <v>43124</v>
      </c>
      <c r="D170" s="65">
        <v>1.3482000000000001</v>
      </c>
    </row>
    <row r="171" spans="1:4" ht="15" x14ac:dyDescent="0.2">
      <c r="A171" s="66">
        <v>43125</v>
      </c>
      <c r="B171" s="52" t="s">
        <v>9</v>
      </c>
      <c r="C171" s="67">
        <v>43155</v>
      </c>
      <c r="D171" s="54">
        <v>1.3449</v>
      </c>
    </row>
    <row r="172" spans="1:4" ht="15" x14ac:dyDescent="0.2">
      <c r="A172" s="61">
        <v>43156</v>
      </c>
      <c r="B172" s="56" t="s">
        <v>9</v>
      </c>
      <c r="C172" s="59">
        <v>43183</v>
      </c>
      <c r="D172" s="58">
        <v>1.3414999999999999</v>
      </c>
    </row>
    <row r="173" spans="1:4" ht="15" x14ac:dyDescent="0.2">
      <c r="A173" s="61">
        <v>43184</v>
      </c>
      <c r="B173" s="56" t="s">
        <v>9</v>
      </c>
      <c r="C173" s="59">
        <v>43213</v>
      </c>
      <c r="D173" s="58">
        <v>1.3382000000000001</v>
      </c>
    </row>
    <row r="174" spans="1:4" ht="15" x14ac:dyDescent="0.2">
      <c r="A174" s="61">
        <v>43214</v>
      </c>
      <c r="B174" s="56" t="s">
        <v>9</v>
      </c>
      <c r="C174" s="59">
        <v>43243</v>
      </c>
      <c r="D174" s="58">
        <v>1.3355999999999999</v>
      </c>
    </row>
    <row r="175" spans="1:4" ht="15" x14ac:dyDescent="0.2">
      <c r="A175" s="61">
        <v>43244</v>
      </c>
      <c r="B175" s="56" t="s">
        <v>9</v>
      </c>
      <c r="C175" s="59">
        <v>43274</v>
      </c>
      <c r="D175" s="58">
        <v>1.333</v>
      </c>
    </row>
    <row r="176" spans="1:4" ht="15" x14ac:dyDescent="0.2">
      <c r="A176" s="61">
        <v>43275</v>
      </c>
      <c r="B176" s="56" t="s">
        <v>9</v>
      </c>
      <c r="C176" s="59">
        <v>43304</v>
      </c>
      <c r="D176" s="58">
        <v>1.3303</v>
      </c>
    </row>
    <row r="177" spans="1:4" ht="15" x14ac:dyDescent="0.2">
      <c r="A177" s="61">
        <v>43305</v>
      </c>
      <c r="B177" s="56" t="s">
        <v>9</v>
      </c>
      <c r="C177" s="59">
        <v>43335</v>
      </c>
      <c r="D177" s="58">
        <v>1.3277000000000001</v>
      </c>
    </row>
    <row r="178" spans="1:4" ht="15" x14ac:dyDescent="0.2">
      <c r="A178" s="61">
        <v>43336</v>
      </c>
      <c r="B178" s="56" t="s">
        <v>9</v>
      </c>
      <c r="C178" s="59">
        <v>43366</v>
      </c>
      <c r="D178" s="58">
        <v>1.3250999999999999</v>
      </c>
    </row>
    <row r="179" spans="1:4" ht="15" x14ac:dyDescent="0.2">
      <c r="A179" s="61">
        <v>43367</v>
      </c>
      <c r="B179" s="56" t="s">
        <v>9</v>
      </c>
      <c r="C179" s="59">
        <v>43396</v>
      </c>
      <c r="D179" s="58">
        <v>1.3225</v>
      </c>
    </row>
    <row r="180" spans="1:4" ht="15" x14ac:dyDescent="0.2">
      <c r="A180" s="61">
        <v>43397</v>
      </c>
      <c r="B180" s="56" t="s">
        <v>9</v>
      </c>
      <c r="C180" s="59">
        <v>43427</v>
      </c>
      <c r="D180" s="58">
        <v>1.3199000000000001</v>
      </c>
    </row>
    <row r="181" spans="1:4" ht="15" x14ac:dyDescent="0.2">
      <c r="A181" s="61">
        <v>43428</v>
      </c>
      <c r="B181" s="56" t="s">
        <v>9</v>
      </c>
      <c r="C181" s="59">
        <v>43457</v>
      </c>
      <c r="D181" s="58">
        <v>1.3172999999999999</v>
      </c>
    </row>
    <row r="182" spans="1:4" ht="15.75" thickBot="1" x14ac:dyDescent="0.25">
      <c r="A182" s="62">
        <v>43458</v>
      </c>
      <c r="B182" s="63" t="s">
        <v>9</v>
      </c>
      <c r="C182" s="64">
        <v>43488</v>
      </c>
      <c r="D182" s="65">
        <v>1.3147</v>
      </c>
    </row>
    <row r="183" spans="1:4" ht="15" x14ac:dyDescent="0.2">
      <c r="A183" s="66">
        <v>43489</v>
      </c>
      <c r="B183" s="52" t="s">
        <v>9</v>
      </c>
      <c r="C183" s="67">
        <v>43519</v>
      </c>
      <c r="D183" s="54">
        <v>1.3120000000000001</v>
      </c>
    </row>
    <row r="184" spans="1:4" ht="15" x14ac:dyDescent="0.2">
      <c r="A184" s="61">
        <v>43520</v>
      </c>
      <c r="B184" s="56" t="s">
        <v>9</v>
      </c>
      <c r="C184" s="59">
        <v>43547</v>
      </c>
      <c r="D184" s="58">
        <v>1.3093999999999999</v>
      </c>
    </row>
    <row r="185" spans="1:4" ht="15" x14ac:dyDescent="0.2">
      <c r="A185" s="61">
        <v>43548</v>
      </c>
      <c r="B185" s="56" t="s">
        <v>9</v>
      </c>
      <c r="C185" s="59">
        <v>43576</v>
      </c>
      <c r="D185" s="58">
        <v>1.3068</v>
      </c>
    </row>
    <row r="186" spans="1:4" ht="15" x14ac:dyDescent="0.2">
      <c r="A186" s="61">
        <v>43577</v>
      </c>
      <c r="B186" s="56" t="s">
        <v>9</v>
      </c>
      <c r="C186" s="59">
        <v>43606</v>
      </c>
      <c r="D186" s="58">
        <v>1.3049999999999999</v>
      </c>
    </row>
    <row r="187" spans="1:4" ht="15" x14ac:dyDescent="0.2">
      <c r="A187" s="61">
        <v>43607</v>
      </c>
      <c r="B187" s="56" t="s">
        <v>9</v>
      </c>
      <c r="C187" s="59">
        <v>43637</v>
      </c>
      <c r="D187" s="58">
        <v>1.3031999999999999</v>
      </c>
    </row>
    <row r="188" spans="1:4" ht="15" x14ac:dyDescent="0.2">
      <c r="A188" s="61">
        <v>43638</v>
      </c>
      <c r="B188" s="56" t="s">
        <v>9</v>
      </c>
      <c r="C188" s="59">
        <v>43667</v>
      </c>
      <c r="D188" s="58">
        <v>1.3013999999999999</v>
      </c>
    </row>
    <row r="189" spans="1:4" ht="15" x14ac:dyDescent="0.2">
      <c r="A189" s="61">
        <v>43668</v>
      </c>
      <c r="B189" s="56" t="s">
        <v>9</v>
      </c>
      <c r="C189" s="59">
        <v>43698</v>
      </c>
      <c r="D189" s="58">
        <v>1.2995000000000001</v>
      </c>
    </row>
    <row r="190" spans="1:4" ht="15" x14ac:dyDescent="0.2">
      <c r="A190" s="61">
        <v>43699</v>
      </c>
      <c r="B190" s="56" t="s">
        <v>9</v>
      </c>
      <c r="C190" s="59">
        <v>43729</v>
      </c>
      <c r="D190" s="58">
        <v>1.2977000000000001</v>
      </c>
    </row>
    <row r="191" spans="1:4" ht="15" x14ac:dyDescent="0.2">
      <c r="A191" s="61">
        <v>43730</v>
      </c>
      <c r="B191" s="56" t="s">
        <v>9</v>
      </c>
      <c r="C191" s="59">
        <v>43759</v>
      </c>
      <c r="D191" s="58">
        <v>1.2959000000000001</v>
      </c>
    </row>
    <row r="192" spans="1:4" ht="15" x14ac:dyDescent="0.2">
      <c r="A192" s="61">
        <v>43760</v>
      </c>
      <c r="B192" s="56" t="s">
        <v>9</v>
      </c>
      <c r="C192" s="59">
        <v>43790</v>
      </c>
      <c r="D192" s="58">
        <v>1.2941</v>
      </c>
    </row>
    <row r="193" spans="1:4" ht="15" x14ac:dyDescent="0.2">
      <c r="A193" s="61">
        <v>43791</v>
      </c>
      <c r="B193" s="56" t="s">
        <v>9</v>
      </c>
      <c r="C193" s="59">
        <v>43820</v>
      </c>
      <c r="D193" s="58">
        <v>1.2923</v>
      </c>
    </row>
    <row r="194" spans="1:4" ht="15.75" thickBot="1" x14ac:dyDescent="0.25">
      <c r="A194" s="62">
        <v>43821</v>
      </c>
      <c r="B194" s="63" t="s">
        <v>9</v>
      </c>
      <c r="C194" s="64">
        <v>43851</v>
      </c>
      <c r="D194" s="65">
        <v>1.2905</v>
      </c>
    </row>
    <row r="195" spans="1:4" ht="15" x14ac:dyDescent="0.2">
      <c r="A195" s="66">
        <v>43852</v>
      </c>
      <c r="B195" s="52" t="s">
        <v>9</v>
      </c>
      <c r="C195" s="67">
        <v>43882</v>
      </c>
      <c r="D195" s="54">
        <v>1.2886</v>
      </c>
    </row>
    <row r="196" spans="1:4" ht="15" x14ac:dyDescent="0.2">
      <c r="A196" s="61">
        <v>43883</v>
      </c>
      <c r="B196" s="56" t="s">
        <v>9</v>
      </c>
      <c r="C196" s="59">
        <v>43911</v>
      </c>
      <c r="D196" s="58">
        <v>1.2867999999999999</v>
      </c>
    </row>
    <row r="197" spans="1:4" ht="15" x14ac:dyDescent="0.2">
      <c r="A197" s="61">
        <v>43912</v>
      </c>
      <c r="B197" s="56" t="s">
        <v>9</v>
      </c>
      <c r="C197" s="59">
        <v>43948</v>
      </c>
      <c r="D197" s="58">
        <v>1.2849999999999999</v>
      </c>
    </row>
    <row r="198" spans="1:4" ht="15" x14ac:dyDescent="0.2">
      <c r="A198" s="61">
        <v>43949</v>
      </c>
      <c r="B198" s="56" t="s">
        <v>9</v>
      </c>
      <c r="C198" s="59">
        <v>43978</v>
      </c>
      <c r="D198" s="58">
        <v>1.2845</v>
      </c>
    </row>
    <row r="199" spans="1:4" ht="15" x14ac:dyDescent="0.2">
      <c r="A199" s="61">
        <v>43979</v>
      </c>
      <c r="B199" s="56" t="s">
        <v>9</v>
      </c>
      <c r="C199" s="59">
        <v>44009</v>
      </c>
      <c r="D199" s="58">
        <v>1.284</v>
      </c>
    </row>
    <row r="200" spans="1:4" ht="15" x14ac:dyDescent="0.2">
      <c r="A200" s="61">
        <v>44010</v>
      </c>
      <c r="B200" s="56" t="s">
        <v>9</v>
      </c>
      <c r="C200" s="59">
        <v>44039</v>
      </c>
      <c r="D200" s="58">
        <v>1.2834000000000001</v>
      </c>
    </row>
    <row r="201" spans="1:4" ht="15" x14ac:dyDescent="0.2">
      <c r="A201" s="61">
        <v>44040</v>
      </c>
      <c r="B201" s="56" t="s">
        <v>9</v>
      </c>
      <c r="C201" s="59">
        <v>44070</v>
      </c>
      <c r="D201" s="58">
        <v>1.2827999999999999</v>
      </c>
    </row>
    <row r="202" spans="1:4" ht="15" x14ac:dyDescent="0.2">
      <c r="A202" s="61">
        <v>44071</v>
      </c>
      <c r="B202" s="56" t="s">
        <v>9</v>
      </c>
      <c r="C202" s="59">
        <v>44101</v>
      </c>
      <c r="D202" s="58">
        <v>1.2823</v>
      </c>
    </row>
    <row r="203" spans="1:4" ht="15" x14ac:dyDescent="0.2">
      <c r="A203" s="61">
        <v>44102</v>
      </c>
      <c r="B203" s="56" t="s">
        <v>9</v>
      </c>
      <c r="C203" s="59">
        <v>44131</v>
      </c>
      <c r="D203" s="58">
        <v>1.2818000000000001</v>
      </c>
    </row>
    <row r="204" spans="1:4" ht="15" x14ac:dyDescent="0.2">
      <c r="A204" s="61">
        <v>44132</v>
      </c>
      <c r="B204" s="56" t="s">
        <v>9</v>
      </c>
      <c r="C204" s="59">
        <v>44162</v>
      </c>
      <c r="D204" s="58">
        <v>1.2813000000000001</v>
      </c>
    </row>
    <row r="205" spans="1:4" ht="15" x14ac:dyDescent="0.2">
      <c r="A205" s="61">
        <v>44163</v>
      </c>
      <c r="B205" s="56" t="s">
        <v>9</v>
      </c>
      <c r="C205" s="59">
        <v>44192</v>
      </c>
      <c r="D205" s="58">
        <v>1.2807999999999999</v>
      </c>
    </row>
    <row r="206" spans="1:4" ht="15.75" thickBot="1" x14ac:dyDescent="0.25">
      <c r="A206" s="62">
        <v>44193</v>
      </c>
      <c r="B206" s="63" t="s">
        <v>9</v>
      </c>
      <c r="C206" s="64">
        <v>44223</v>
      </c>
      <c r="D206" s="65">
        <v>1.2802</v>
      </c>
    </row>
    <row r="207" spans="1:4" ht="15" x14ac:dyDescent="0.2">
      <c r="A207" s="66">
        <v>44224</v>
      </c>
      <c r="B207" s="52" t="s">
        <v>9</v>
      </c>
      <c r="C207" s="67">
        <v>44254</v>
      </c>
      <c r="D207" s="54">
        <v>1.2796000000000001</v>
      </c>
    </row>
    <row r="208" spans="1:4" ht="15" x14ac:dyDescent="0.2">
      <c r="A208" s="61">
        <v>44255</v>
      </c>
      <c r="B208" s="56" t="s">
        <v>9</v>
      </c>
      <c r="C208" s="59">
        <v>44282</v>
      </c>
      <c r="D208" s="58">
        <v>1.2790999999999999</v>
      </c>
    </row>
    <row r="209" spans="1:4" ht="15" x14ac:dyDescent="0.2">
      <c r="A209" s="61">
        <v>44283</v>
      </c>
      <c r="B209" s="56" t="s">
        <v>9</v>
      </c>
      <c r="C209" s="59">
        <v>44312</v>
      </c>
      <c r="D209" s="58">
        <v>1.2786</v>
      </c>
    </row>
    <row r="210" spans="1:4" ht="15" x14ac:dyDescent="0.2">
      <c r="A210" s="61">
        <v>44313</v>
      </c>
      <c r="B210" s="56" t="s">
        <v>9</v>
      </c>
      <c r="C210" s="59">
        <v>44342</v>
      </c>
      <c r="D210" s="58">
        <v>1.2754000000000001</v>
      </c>
    </row>
    <row r="211" spans="1:4" ht="15" x14ac:dyDescent="0.2">
      <c r="A211" s="61">
        <v>44343</v>
      </c>
      <c r="B211" s="56" t="s">
        <v>9</v>
      </c>
      <c r="C211" s="59">
        <v>44373</v>
      </c>
      <c r="D211" s="58">
        <v>1.2721</v>
      </c>
    </row>
    <row r="212" spans="1:4" ht="15" x14ac:dyDescent="0.2">
      <c r="A212" s="61">
        <v>44374</v>
      </c>
      <c r="B212" s="56" t="s">
        <v>9</v>
      </c>
      <c r="C212" s="59">
        <v>44403</v>
      </c>
      <c r="D212" s="58">
        <v>1.2689999999999999</v>
      </c>
    </row>
    <row r="213" spans="1:4" ht="15" x14ac:dyDescent="0.2">
      <c r="A213" s="61">
        <v>44404</v>
      </c>
      <c r="B213" s="56" t="s">
        <v>9</v>
      </c>
      <c r="C213" s="59">
        <v>44434</v>
      </c>
      <c r="D213" s="58">
        <v>1.2658</v>
      </c>
    </row>
    <row r="214" spans="1:4" ht="15" x14ac:dyDescent="0.2">
      <c r="A214" s="61">
        <v>44435</v>
      </c>
      <c r="B214" s="56" t="s">
        <v>9</v>
      </c>
      <c r="C214" s="59">
        <v>44465</v>
      </c>
      <c r="D214" s="58">
        <v>1.2625999999999999</v>
      </c>
    </row>
    <row r="215" spans="1:4" ht="15" x14ac:dyDescent="0.2">
      <c r="A215" s="61">
        <v>44466</v>
      </c>
      <c r="B215" s="56" t="s">
        <v>9</v>
      </c>
      <c r="C215" s="59">
        <v>44495</v>
      </c>
      <c r="D215" s="58">
        <v>1.2594000000000001</v>
      </c>
    </row>
    <row r="216" spans="1:4" ht="15" x14ac:dyDescent="0.2">
      <c r="A216" s="61">
        <v>44496</v>
      </c>
      <c r="B216" s="56" t="s">
        <v>9</v>
      </c>
      <c r="C216" s="59">
        <v>44526</v>
      </c>
      <c r="D216" s="58">
        <v>1.2561</v>
      </c>
    </row>
    <row r="217" spans="1:4" ht="15" x14ac:dyDescent="0.2">
      <c r="A217" s="61">
        <v>44527</v>
      </c>
      <c r="B217" s="56" t="s">
        <v>9</v>
      </c>
      <c r="C217" s="59">
        <v>44556</v>
      </c>
      <c r="D217" s="58">
        <v>1.2528999999999999</v>
      </c>
    </row>
    <row r="218" spans="1:4" ht="15.75" thickBot="1" x14ac:dyDescent="0.25">
      <c r="A218" s="62">
        <v>44557</v>
      </c>
      <c r="B218" s="63" t="s">
        <v>9</v>
      </c>
      <c r="C218" s="64">
        <v>44587</v>
      </c>
      <c r="D218" s="65">
        <v>1.2498</v>
      </c>
    </row>
    <row r="219" spans="1:4" ht="15" x14ac:dyDescent="0.2">
      <c r="A219" s="68">
        <v>44588</v>
      </c>
      <c r="B219" s="69" t="s">
        <v>9</v>
      </c>
      <c r="C219" s="70">
        <v>44618</v>
      </c>
      <c r="D219" s="58">
        <v>1.2465999999999999</v>
      </c>
    </row>
    <row r="220" spans="1:4" ht="15" x14ac:dyDescent="0.2">
      <c r="A220" s="71">
        <v>44619</v>
      </c>
      <c r="B220" s="56" t="s">
        <v>9</v>
      </c>
      <c r="C220" s="59">
        <v>44646</v>
      </c>
      <c r="D220" s="58">
        <v>1.2434000000000001</v>
      </c>
    </row>
    <row r="221" spans="1:4" ht="15" x14ac:dyDescent="0.2">
      <c r="A221" s="61">
        <v>44647</v>
      </c>
      <c r="B221" s="56" t="s">
        <v>9</v>
      </c>
      <c r="C221" s="59">
        <v>44676</v>
      </c>
      <c r="D221" s="58">
        <v>1.2401</v>
      </c>
    </row>
    <row r="222" spans="1:4" ht="15" x14ac:dyDescent="0.2">
      <c r="A222" s="61">
        <v>44677</v>
      </c>
      <c r="B222" s="56" t="s">
        <v>9</v>
      </c>
      <c r="C222" s="59">
        <v>44706</v>
      </c>
      <c r="D222" s="58">
        <v>1.2306999999999999</v>
      </c>
    </row>
    <row r="223" spans="1:4" ht="15" x14ac:dyDescent="0.2">
      <c r="A223" s="61">
        <v>44707</v>
      </c>
      <c r="B223" s="56" t="s">
        <v>9</v>
      </c>
      <c r="C223" s="59">
        <v>44737</v>
      </c>
      <c r="D223" s="58">
        <v>1.2212000000000001</v>
      </c>
    </row>
    <row r="224" spans="1:4" ht="15" x14ac:dyDescent="0.2">
      <c r="A224" s="61">
        <v>44738</v>
      </c>
      <c r="B224" s="56" t="s">
        <v>9</v>
      </c>
      <c r="C224" s="59">
        <v>44767</v>
      </c>
      <c r="D224" s="58">
        <v>1.2118</v>
      </c>
    </row>
    <row r="225" spans="1:4" ht="15" x14ac:dyDescent="0.2">
      <c r="A225" s="61">
        <v>44768</v>
      </c>
      <c r="B225" s="56" t="s">
        <v>9</v>
      </c>
      <c r="C225" s="59">
        <v>44798</v>
      </c>
      <c r="D225" s="58">
        <v>1.2021999999999999</v>
      </c>
    </row>
    <row r="226" spans="1:4" ht="15" x14ac:dyDescent="0.2">
      <c r="A226" s="61">
        <v>44799</v>
      </c>
      <c r="B226" s="56" t="s">
        <v>9</v>
      </c>
      <c r="C226" s="59">
        <v>44829</v>
      </c>
      <c r="D226" s="58">
        <v>1.1927000000000001</v>
      </c>
    </row>
    <row r="227" spans="1:4" ht="15" x14ac:dyDescent="0.2">
      <c r="A227" s="61">
        <v>44830</v>
      </c>
      <c r="B227" s="56" t="s">
        <v>9</v>
      </c>
      <c r="C227" s="59">
        <v>44859</v>
      </c>
      <c r="D227" s="58">
        <v>1.1833</v>
      </c>
    </row>
    <row r="228" spans="1:4" ht="15" x14ac:dyDescent="0.2">
      <c r="A228" s="61">
        <v>44860</v>
      </c>
      <c r="B228" s="56" t="s">
        <v>9</v>
      </c>
      <c r="C228" s="59">
        <v>44890</v>
      </c>
      <c r="D228" s="58">
        <v>1.1738</v>
      </c>
    </row>
    <row r="229" spans="1:4" ht="15" x14ac:dyDescent="0.2">
      <c r="A229" s="61">
        <v>44891</v>
      </c>
      <c r="B229" s="56" t="s">
        <v>9</v>
      </c>
      <c r="C229" s="59">
        <v>44920</v>
      </c>
      <c r="D229" s="58">
        <v>1.1642999999999999</v>
      </c>
    </row>
    <row r="230" spans="1:4" ht="15.75" thickBot="1" x14ac:dyDescent="0.25">
      <c r="A230" s="62">
        <v>44921</v>
      </c>
      <c r="B230" s="63" t="s">
        <v>9</v>
      </c>
      <c r="C230" s="64">
        <v>44951</v>
      </c>
      <c r="D230" s="65">
        <v>1.1549</v>
      </c>
    </row>
    <row r="231" spans="1:4" ht="15" x14ac:dyDescent="0.2">
      <c r="A231" s="66">
        <v>44952</v>
      </c>
      <c r="B231" s="52" t="s">
        <v>9</v>
      </c>
      <c r="C231" s="67">
        <v>44982</v>
      </c>
      <c r="D231" s="58">
        <v>1.1453</v>
      </c>
    </row>
    <row r="232" spans="1:4" ht="15" x14ac:dyDescent="0.2">
      <c r="A232" s="72">
        <v>44983</v>
      </c>
      <c r="B232" s="73" t="s">
        <v>9</v>
      </c>
      <c r="C232" s="59">
        <v>45010</v>
      </c>
      <c r="D232" s="58">
        <v>1.1357999999999999</v>
      </c>
    </row>
    <row r="233" spans="1:4" ht="15" x14ac:dyDescent="0.2">
      <c r="A233" s="61">
        <v>45011</v>
      </c>
      <c r="B233" s="56" t="s">
        <v>9</v>
      </c>
      <c r="C233" s="59">
        <v>45039</v>
      </c>
      <c r="D233" s="58">
        <v>1.1264000000000001</v>
      </c>
    </row>
    <row r="234" spans="1:4" ht="15" x14ac:dyDescent="0.2">
      <c r="A234" s="61">
        <v>45040</v>
      </c>
      <c r="B234" s="56" t="s">
        <v>9</v>
      </c>
      <c r="C234" s="59">
        <v>45069</v>
      </c>
      <c r="D234" s="58">
        <v>1.1205000000000001</v>
      </c>
    </row>
    <row r="235" spans="1:4" ht="15" x14ac:dyDescent="0.2">
      <c r="A235" s="61">
        <v>45070</v>
      </c>
      <c r="B235" s="56" t="s">
        <v>9</v>
      </c>
      <c r="C235" s="59">
        <v>45100</v>
      </c>
      <c r="D235" s="58">
        <v>1.1146</v>
      </c>
    </row>
    <row r="236" spans="1:4" ht="15" x14ac:dyDescent="0.2">
      <c r="A236" s="61">
        <v>45101</v>
      </c>
      <c r="B236" s="56" t="s">
        <v>9</v>
      </c>
      <c r="C236" s="59">
        <v>45130</v>
      </c>
      <c r="D236" s="58">
        <v>1.1087</v>
      </c>
    </row>
    <row r="237" spans="1:4" ht="15" x14ac:dyDescent="0.2">
      <c r="A237" s="61">
        <v>45131</v>
      </c>
      <c r="B237" s="56" t="s">
        <v>9</v>
      </c>
      <c r="C237" s="59">
        <v>45161</v>
      </c>
      <c r="D237" s="58">
        <v>1.1028</v>
      </c>
    </row>
    <row r="238" spans="1:4" ht="15" x14ac:dyDescent="0.2">
      <c r="A238" s="61">
        <v>45162</v>
      </c>
      <c r="B238" s="56" t="s">
        <v>9</v>
      </c>
      <c r="C238" s="59">
        <v>45192</v>
      </c>
      <c r="D238" s="58">
        <v>1.0969</v>
      </c>
    </row>
    <row r="239" spans="1:4" ht="15" x14ac:dyDescent="0.2">
      <c r="A239" s="61">
        <v>45193</v>
      </c>
      <c r="B239" s="56" t="s">
        <v>9</v>
      </c>
      <c r="C239" s="59">
        <v>45222</v>
      </c>
      <c r="D239" s="58">
        <v>1.091</v>
      </c>
    </row>
    <row r="240" spans="1:4" ht="15" x14ac:dyDescent="0.2">
      <c r="A240" s="61">
        <v>45223</v>
      </c>
      <c r="B240" s="56" t="s">
        <v>9</v>
      </c>
      <c r="C240" s="59">
        <v>45253</v>
      </c>
      <c r="D240" s="58">
        <v>1.0851</v>
      </c>
    </row>
    <row r="241" spans="1:4" ht="15" x14ac:dyDescent="0.2">
      <c r="A241" s="61">
        <v>45254</v>
      </c>
      <c r="B241" s="56" t="s">
        <v>9</v>
      </c>
      <c r="C241" s="59">
        <v>45283</v>
      </c>
      <c r="D241" s="58">
        <v>1.0791999999999999</v>
      </c>
    </row>
    <row r="242" spans="1:4" ht="15.75" thickBot="1" x14ac:dyDescent="0.25">
      <c r="A242" s="62">
        <v>45284</v>
      </c>
      <c r="B242" s="63" t="s">
        <v>9</v>
      </c>
      <c r="C242" s="64">
        <v>45314</v>
      </c>
      <c r="D242" s="65">
        <v>1.0733999999999999</v>
      </c>
    </row>
    <row r="243" spans="1:4" ht="15" x14ac:dyDescent="0.2">
      <c r="A243" s="61">
        <v>45315</v>
      </c>
      <c r="B243" s="56" t="s">
        <v>9</v>
      </c>
      <c r="C243" s="59">
        <v>45345</v>
      </c>
      <c r="D243" s="58">
        <v>1.0674999999999999</v>
      </c>
    </row>
    <row r="244" spans="1:4" ht="15.75" thickBot="1" x14ac:dyDescent="0.25">
      <c r="A244" s="62">
        <v>45346</v>
      </c>
      <c r="B244" s="63" t="s">
        <v>9</v>
      </c>
      <c r="C244" s="64">
        <v>45374</v>
      </c>
      <c r="D244" s="65">
        <v>1.0616000000000001</v>
      </c>
    </row>
    <row r="245" spans="1:4" ht="15" x14ac:dyDescent="0.2">
      <c r="A245" s="61">
        <v>45375</v>
      </c>
      <c r="B245" s="56" t="s">
        <v>9</v>
      </c>
      <c r="C245" s="59">
        <v>45404</v>
      </c>
      <c r="D245" s="58">
        <v>1.0556000000000001</v>
      </c>
    </row>
    <row r="246" spans="1:4" ht="15" x14ac:dyDescent="0.2">
      <c r="A246" s="61">
        <v>45405</v>
      </c>
      <c r="B246" s="56" t="s">
        <v>9</v>
      </c>
      <c r="C246" s="59">
        <v>45434</v>
      </c>
      <c r="D246" s="58">
        <v>1.0542</v>
      </c>
    </row>
    <row r="247" spans="1:4" ht="15" x14ac:dyDescent="0.2">
      <c r="A247" s="61">
        <v>45435</v>
      </c>
      <c r="B247" s="56" t="s">
        <v>9</v>
      </c>
      <c r="C247" s="59">
        <v>45465</v>
      </c>
      <c r="D247" s="58">
        <v>1.0527</v>
      </c>
    </row>
    <row r="248" spans="1:4" ht="15" x14ac:dyDescent="0.2">
      <c r="A248" s="61">
        <v>45466</v>
      </c>
      <c r="B248" s="56" t="s">
        <v>9</v>
      </c>
      <c r="C248" s="59">
        <v>45495</v>
      </c>
      <c r="D248" s="58">
        <v>1.0512999999999999</v>
      </c>
    </row>
    <row r="249" spans="1:4" ht="15" x14ac:dyDescent="0.2">
      <c r="A249" s="61">
        <v>45496</v>
      </c>
      <c r="B249" s="56" t="s">
        <v>9</v>
      </c>
      <c r="C249" s="59">
        <v>45526</v>
      </c>
      <c r="D249" s="58">
        <v>1.0497000000000001</v>
      </c>
    </row>
    <row r="250" spans="1:4" ht="15" x14ac:dyDescent="0.2">
      <c r="A250" s="61">
        <v>45527</v>
      </c>
      <c r="B250" s="56" t="s">
        <v>9</v>
      </c>
      <c r="C250" s="59">
        <v>45557</v>
      </c>
      <c r="D250" s="58">
        <v>1.0483</v>
      </c>
    </row>
    <row r="251" spans="1:4" ht="15" x14ac:dyDescent="0.2">
      <c r="A251" s="61">
        <v>45558</v>
      </c>
      <c r="B251" s="56" t="s">
        <v>9</v>
      </c>
      <c r="C251" s="59">
        <v>45587</v>
      </c>
      <c r="D251" s="58">
        <v>1.0468</v>
      </c>
    </row>
    <row r="252" spans="1:4" ht="15" x14ac:dyDescent="0.2">
      <c r="A252" s="61">
        <v>45588</v>
      </c>
      <c r="B252" s="56" t="s">
        <v>9</v>
      </c>
      <c r="C252" s="59">
        <v>45618</v>
      </c>
      <c r="D252" s="58">
        <v>1.0454000000000001</v>
      </c>
    </row>
    <row r="253" spans="1:4" ht="15" x14ac:dyDescent="0.2">
      <c r="A253" s="61">
        <v>45619</v>
      </c>
      <c r="B253" s="56" t="s">
        <v>9</v>
      </c>
      <c r="C253" s="59">
        <v>45648</v>
      </c>
      <c r="D253" s="58">
        <v>1.0439000000000001</v>
      </c>
    </row>
    <row r="254" spans="1:4" ht="15" x14ac:dyDescent="0.2">
      <c r="A254" s="61">
        <v>45649</v>
      </c>
      <c r="B254" s="56" t="s">
        <v>9</v>
      </c>
      <c r="C254" s="59">
        <v>45679</v>
      </c>
      <c r="D254" s="58">
        <v>1.0425</v>
      </c>
    </row>
    <row r="255" spans="1:4" ht="15" x14ac:dyDescent="0.2">
      <c r="A255" s="61">
        <v>45680</v>
      </c>
      <c r="B255" s="56" t="s">
        <v>9</v>
      </c>
      <c r="C255" s="59">
        <v>45710</v>
      </c>
      <c r="D255" s="58">
        <v>1.0408999999999999</v>
      </c>
    </row>
    <row r="256" spans="1:4" ht="15.75" thickBot="1" x14ac:dyDescent="0.25">
      <c r="A256" s="62">
        <v>45711</v>
      </c>
      <c r="B256" s="63" t="s">
        <v>9</v>
      </c>
      <c r="C256" s="64">
        <v>45738</v>
      </c>
      <c r="D256" s="65">
        <v>1.0395000000000001</v>
      </c>
    </row>
    <row r="257" spans="1:4" ht="15" x14ac:dyDescent="0.2">
      <c r="A257" s="61">
        <v>45739</v>
      </c>
      <c r="B257" s="56" t="s">
        <v>9</v>
      </c>
      <c r="C257" s="59">
        <v>45768</v>
      </c>
      <c r="D257" s="58">
        <v>1.038</v>
      </c>
    </row>
    <row r="258" spans="1:4" ht="15" x14ac:dyDescent="0.2">
      <c r="A258" s="61">
        <v>45769</v>
      </c>
      <c r="B258" s="56" t="s">
        <v>9</v>
      </c>
      <c r="C258" s="59">
        <v>45798</v>
      </c>
      <c r="D258" s="58">
        <v>1.0347999999999999</v>
      </c>
    </row>
    <row r="259" spans="1:4" ht="15" x14ac:dyDescent="0.2">
      <c r="A259" s="61">
        <v>45799</v>
      </c>
      <c r="B259" s="56" t="s">
        <v>9</v>
      </c>
      <c r="C259" s="59">
        <v>45829</v>
      </c>
      <c r="D259" s="58">
        <v>1.0317000000000001</v>
      </c>
    </row>
    <row r="260" spans="1:4" ht="15" x14ac:dyDescent="0.2">
      <c r="A260" s="61">
        <v>45830</v>
      </c>
      <c r="B260" s="56" t="s">
        <v>9</v>
      </c>
      <c r="C260" s="59">
        <v>45859</v>
      </c>
      <c r="D260" s="58">
        <v>1.0285</v>
      </c>
    </row>
    <row r="261" spans="1:4" ht="15" x14ac:dyDescent="0.2">
      <c r="A261" s="61">
        <v>45860</v>
      </c>
      <c r="B261" s="56" t="s">
        <v>9</v>
      </c>
      <c r="C261" s="59">
        <v>45890</v>
      </c>
      <c r="D261" s="58">
        <v>1.0253000000000001</v>
      </c>
    </row>
    <row r="262" spans="1:4" ht="15" x14ac:dyDescent="0.2">
      <c r="A262" s="61">
        <v>45891</v>
      </c>
      <c r="B262" s="56" t="s">
        <v>9</v>
      </c>
      <c r="C262" s="59">
        <v>45921</v>
      </c>
      <c r="D262" s="58">
        <v>1.0222</v>
      </c>
    </row>
    <row r="263" spans="1:4" ht="15" x14ac:dyDescent="0.2">
      <c r="A263" s="61">
        <v>45922</v>
      </c>
      <c r="B263" s="56" t="s">
        <v>9</v>
      </c>
      <c r="C263" s="59">
        <v>45951</v>
      </c>
      <c r="D263" s="58">
        <v>1.0189999999999999</v>
      </c>
    </row>
    <row r="264" spans="1:4" ht="15" x14ac:dyDescent="0.2">
      <c r="A264" s="61">
        <v>45952</v>
      </c>
      <c r="B264" s="56" t="s">
        <v>9</v>
      </c>
      <c r="C264" s="59">
        <v>45982</v>
      </c>
      <c r="D264" s="58">
        <v>1.0158</v>
      </c>
    </row>
    <row r="265" spans="1:4" ht="15" x14ac:dyDescent="0.2">
      <c r="A265" s="61">
        <v>45983</v>
      </c>
      <c r="B265" s="56" t="s">
        <v>9</v>
      </c>
      <c r="C265" s="59">
        <v>46012</v>
      </c>
      <c r="D265" s="58">
        <v>1.0126999999999999</v>
      </c>
    </row>
    <row r="266" spans="1:4" ht="15" x14ac:dyDescent="0.2">
      <c r="A266" s="61">
        <v>46013</v>
      </c>
      <c r="B266" s="56" t="s">
        <v>9</v>
      </c>
      <c r="C266" s="59">
        <v>46043</v>
      </c>
      <c r="D266" s="58">
        <v>1.0095000000000001</v>
      </c>
    </row>
    <row r="267" spans="1:4" ht="15" x14ac:dyDescent="0.2">
      <c r="A267" s="61">
        <v>46044</v>
      </c>
      <c r="B267" s="56" t="s">
        <v>9</v>
      </c>
      <c r="C267" s="59">
        <v>46074</v>
      </c>
      <c r="D267" s="58">
        <v>1.0063</v>
      </c>
    </row>
    <row r="268" spans="1:4" ht="15" x14ac:dyDescent="0.2">
      <c r="A268" s="61">
        <v>46075</v>
      </c>
      <c r="B268" s="56" t="s">
        <v>9</v>
      </c>
      <c r="C268" s="59">
        <v>46102</v>
      </c>
      <c r="D268" s="58">
        <v>1.0032000000000001</v>
      </c>
    </row>
    <row r="269" spans="1:4" ht="15" x14ac:dyDescent="0.2">
      <c r="A269" s="6">
        <v>46103</v>
      </c>
      <c r="B269" s="56" t="s">
        <v>9</v>
      </c>
      <c r="C269" s="6">
        <v>46477</v>
      </c>
      <c r="D269" s="76">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15A17-B940-4E68-8AC0-DEB8FE40D5F6}">
  <dimension ref="A2:E27"/>
  <sheetViews>
    <sheetView workbookViewId="0"/>
  </sheetViews>
  <sheetFormatPr defaultRowHeight="14.25" x14ac:dyDescent="0.2"/>
  <cols>
    <col min="1" max="2" width="9.75" bestFit="1" customWidth="1"/>
    <col min="4" max="4" width="17.625" style="11" customWidth="1"/>
  </cols>
  <sheetData>
    <row r="2" spans="1:5" x14ac:dyDescent="0.2">
      <c r="D2" s="11" t="s">
        <v>17</v>
      </c>
    </row>
    <row r="3" spans="1:5" x14ac:dyDescent="0.2">
      <c r="A3" s="6">
        <v>41730</v>
      </c>
      <c r="B3" s="6">
        <v>42094</v>
      </c>
      <c r="C3" s="74">
        <f>'Pensions increase'!D125</f>
        <v>1.4088000000000001</v>
      </c>
    </row>
    <row r="4" spans="1:5" x14ac:dyDescent="0.2">
      <c r="A4" s="6">
        <v>42095</v>
      </c>
      <c r="B4" s="6">
        <v>42119</v>
      </c>
      <c r="C4" s="74">
        <f>'Pensions increase'!D137</f>
        <v>1.3920999999999999</v>
      </c>
      <c r="D4" s="11">
        <v>1</v>
      </c>
    </row>
    <row r="5" spans="1:5" x14ac:dyDescent="0.2">
      <c r="A5" s="6">
        <v>42120</v>
      </c>
      <c r="B5" s="6">
        <f>A6-1</f>
        <v>42149</v>
      </c>
      <c r="C5" s="74">
        <f t="shared" ref="C5:C15" si="0">E5</f>
        <v>1.391961</v>
      </c>
      <c r="D5" s="11">
        <v>0.99990000000000001</v>
      </c>
      <c r="E5" s="11">
        <f t="shared" ref="E5:E16" si="1">ROUND($C$17*D5,6)</f>
        <v>1.391961</v>
      </c>
    </row>
    <row r="6" spans="1:5" x14ac:dyDescent="0.2">
      <c r="A6" s="6">
        <v>42150</v>
      </c>
      <c r="B6" s="6">
        <f t="shared" ref="B6:B15" si="2">A7-1</f>
        <v>42180</v>
      </c>
      <c r="C6" s="74">
        <f t="shared" si="0"/>
        <v>1.3918219999999999</v>
      </c>
      <c r="D6" s="11">
        <v>0.99980000000000002</v>
      </c>
      <c r="E6" s="11">
        <f t="shared" si="1"/>
        <v>1.3918219999999999</v>
      </c>
    </row>
    <row r="7" spans="1:5" x14ac:dyDescent="0.2">
      <c r="A7" s="6">
        <v>42181</v>
      </c>
      <c r="B7" s="6">
        <f t="shared" si="2"/>
        <v>42210</v>
      </c>
      <c r="C7" s="74">
        <f t="shared" si="0"/>
        <v>1.3916820000000001</v>
      </c>
      <c r="D7" s="11">
        <v>0.99970000000000003</v>
      </c>
      <c r="E7" s="11">
        <f t="shared" si="1"/>
        <v>1.3916820000000001</v>
      </c>
    </row>
    <row r="8" spans="1:5" x14ac:dyDescent="0.2">
      <c r="A8" s="6">
        <v>42211</v>
      </c>
      <c r="B8" s="6">
        <f t="shared" si="2"/>
        <v>42241</v>
      </c>
      <c r="C8" s="74">
        <f t="shared" si="0"/>
        <v>1.3916820000000001</v>
      </c>
      <c r="D8" s="11">
        <v>0.99970000000000003</v>
      </c>
      <c r="E8" s="11">
        <f t="shared" si="1"/>
        <v>1.3916820000000001</v>
      </c>
    </row>
    <row r="9" spans="1:5" x14ac:dyDescent="0.2">
      <c r="A9" s="6">
        <v>42242</v>
      </c>
      <c r="B9" s="6">
        <f t="shared" si="2"/>
        <v>42272</v>
      </c>
      <c r="C9" s="74">
        <f t="shared" si="0"/>
        <v>1.391543</v>
      </c>
      <c r="D9" s="11">
        <v>0.99960000000000004</v>
      </c>
      <c r="E9" s="11">
        <f t="shared" si="1"/>
        <v>1.391543</v>
      </c>
    </row>
    <row r="10" spans="1:5" x14ac:dyDescent="0.2">
      <c r="A10" s="6">
        <v>42273</v>
      </c>
      <c r="B10" s="6">
        <f t="shared" si="2"/>
        <v>42302</v>
      </c>
      <c r="C10" s="74">
        <f t="shared" si="0"/>
        <v>1.3914040000000001</v>
      </c>
      <c r="D10" s="11">
        <v>0.99950000000000006</v>
      </c>
      <c r="E10" s="11">
        <f t="shared" si="1"/>
        <v>1.3914040000000001</v>
      </c>
    </row>
    <row r="11" spans="1:5" x14ac:dyDescent="0.2">
      <c r="A11" s="6">
        <v>42303</v>
      </c>
      <c r="B11" s="6">
        <f t="shared" si="2"/>
        <v>42333</v>
      </c>
      <c r="C11" s="74">
        <f t="shared" si="0"/>
        <v>1.391265</v>
      </c>
      <c r="D11" s="11">
        <v>0.99939999999999996</v>
      </c>
      <c r="E11" s="11">
        <f t="shared" si="1"/>
        <v>1.391265</v>
      </c>
    </row>
    <row r="12" spans="1:5" x14ac:dyDescent="0.2">
      <c r="A12" s="6">
        <v>42334</v>
      </c>
      <c r="B12" s="6">
        <f t="shared" si="2"/>
        <v>42363</v>
      </c>
      <c r="C12" s="74">
        <f t="shared" si="0"/>
        <v>1.3911260000000001</v>
      </c>
      <c r="D12" s="11">
        <v>0.99929999999999997</v>
      </c>
      <c r="E12" s="11">
        <f t="shared" si="1"/>
        <v>1.3911260000000001</v>
      </c>
    </row>
    <row r="13" spans="1:5" x14ac:dyDescent="0.2">
      <c r="A13" s="6">
        <v>42364</v>
      </c>
      <c r="B13" s="6">
        <f t="shared" si="2"/>
        <v>42394</v>
      </c>
      <c r="C13" s="74">
        <f t="shared" si="0"/>
        <v>1.3909860000000001</v>
      </c>
      <c r="D13" s="11">
        <v>0.99919999999999998</v>
      </c>
      <c r="E13" s="11">
        <f t="shared" si="1"/>
        <v>1.3909860000000001</v>
      </c>
    </row>
    <row r="14" spans="1:5" x14ac:dyDescent="0.2">
      <c r="A14" s="6">
        <v>42395</v>
      </c>
      <c r="B14" s="6">
        <f t="shared" si="2"/>
        <v>42425</v>
      </c>
      <c r="C14" s="74">
        <f t="shared" si="0"/>
        <v>1.3909860000000001</v>
      </c>
      <c r="D14" s="11">
        <v>0.99919999999999998</v>
      </c>
      <c r="E14" s="11">
        <f t="shared" si="1"/>
        <v>1.3909860000000001</v>
      </c>
    </row>
    <row r="15" spans="1:5" x14ac:dyDescent="0.2">
      <c r="A15" s="6">
        <v>42426</v>
      </c>
      <c r="B15" s="6">
        <f t="shared" si="2"/>
        <v>42454</v>
      </c>
      <c r="C15" s="74">
        <f t="shared" si="0"/>
        <v>1.3908469999999999</v>
      </c>
      <c r="D15" s="11">
        <v>0.99909999999999999</v>
      </c>
      <c r="E15" s="11">
        <f t="shared" si="1"/>
        <v>1.3908469999999999</v>
      </c>
    </row>
    <row r="16" spans="1:5" x14ac:dyDescent="0.2">
      <c r="A16" s="6">
        <v>42455</v>
      </c>
      <c r="B16" s="6">
        <v>42460</v>
      </c>
      <c r="C16" s="74">
        <f>E16</f>
        <v>1.3907080000000001</v>
      </c>
      <c r="D16" s="11">
        <v>0.999</v>
      </c>
      <c r="E16" s="11">
        <f t="shared" si="1"/>
        <v>1.3907080000000001</v>
      </c>
    </row>
    <row r="17" spans="1:3" x14ac:dyDescent="0.2">
      <c r="A17" s="6">
        <v>42461</v>
      </c>
      <c r="B17" s="6">
        <v>42825</v>
      </c>
      <c r="C17" s="74">
        <f>'Pensions increase'!D149</f>
        <v>1.3920999999999999</v>
      </c>
    </row>
    <row r="18" spans="1:3" x14ac:dyDescent="0.2">
      <c r="A18" s="6">
        <v>42826</v>
      </c>
      <c r="B18" s="6">
        <v>43190</v>
      </c>
      <c r="C18" s="74">
        <f>'Pensions increase'!D161</f>
        <v>1.3783000000000001</v>
      </c>
    </row>
    <row r="19" spans="1:3" x14ac:dyDescent="0.2">
      <c r="A19" s="6">
        <v>43191</v>
      </c>
      <c r="B19" s="6">
        <v>43555</v>
      </c>
      <c r="C19" s="74">
        <f>'Pensions increase'!D173</f>
        <v>1.3382000000000001</v>
      </c>
    </row>
    <row r="20" spans="1:3" x14ac:dyDescent="0.2">
      <c r="A20" s="6">
        <v>43556</v>
      </c>
      <c r="B20" s="6">
        <v>43921</v>
      </c>
      <c r="C20" s="74">
        <f>'Pensions increase'!D185</f>
        <v>1.3068</v>
      </c>
    </row>
    <row r="21" spans="1:3" x14ac:dyDescent="0.2">
      <c r="A21" s="6">
        <v>43922</v>
      </c>
      <c r="B21" s="6">
        <v>44286</v>
      </c>
      <c r="C21" s="74">
        <f>'Pensions increase'!D197</f>
        <v>1.2849999999999999</v>
      </c>
    </row>
    <row r="22" spans="1:3" x14ac:dyDescent="0.2">
      <c r="A22" s="6">
        <v>44287</v>
      </c>
      <c r="B22" s="6">
        <v>44651</v>
      </c>
      <c r="C22" s="74">
        <f>'Pensions increase'!D209</f>
        <v>1.2786</v>
      </c>
    </row>
    <row r="23" spans="1:3" x14ac:dyDescent="0.2">
      <c r="A23" s="6">
        <v>44652</v>
      </c>
      <c r="B23" s="6">
        <v>45016</v>
      </c>
      <c r="C23" s="74">
        <f>'Pensions increase'!D221</f>
        <v>1.2401</v>
      </c>
    </row>
    <row r="24" spans="1:3" x14ac:dyDescent="0.2">
      <c r="A24" s="6">
        <v>45017</v>
      </c>
      <c r="B24" s="6">
        <v>45382</v>
      </c>
      <c r="C24" s="74">
        <f>'Pensions increase'!D233</f>
        <v>1.1264000000000001</v>
      </c>
    </row>
    <row r="25" spans="1:3" x14ac:dyDescent="0.2">
      <c r="A25" s="6">
        <v>45383</v>
      </c>
      <c r="B25" s="6">
        <v>45747</v>
      </c>
      <c r="C25" s="75">
        <f>'Pensions increase'!D245</f>
        <v>1.0556000000000001</v>
      </c>
    </row>
    <row r="26" spans="1:3" x14ac:dyDescent="0.2">
      <c r="A26" s="6">
        <v>45748</v>
      </c>
      <c r="B26" s="6">
        <v>46111</v>
      </c>
      <c r="C26" s="75">
        <f>'Pensions increase'!D257</f>
        <v>1.038</v>
      </c>
    </row>
    <row r="27" spans="1:3" x14ac:dyDescent="0.2">
      <c r="A27" s="6">
        <v>46113</v>
      </c>
      <c r="B27" s="6">
        <v>46476</v>
      </c>
      <c r="C27" s="77">
        <v>1</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496FE-9D37-44E9-A633-216BCB28D992}">
  <dimension ref="A3:F436"/>
  <sheetViews>
    <sheetView zoomScale="130" zoomScaleNormal="130" workbookViewId="0">
      <pane ySplit="3" topLeftCell="A4" activePane="bottomLeft" state="frozen"/>
      <selection pane="bottomLeft" activeCell="A4" sqref="A4"/>
    </sheetView>
  </sheetViews>
  <sheetFormatPr defaultColWidth="11.5" defaultRowHeight="14.25" x14ac:dyDescent="0.2"/>
  <sheetData>
    <row r="3" spans="1:5" x14ac:dyDescent="0.2">
      <c r="A3" t="s">
        <v>10</v>
      </c>
      <c r="B3" t="s">
        <v>11</v>
      </c>
      <c r="C3" t="s">
        <v>20</v>
      </c>
      <c r="D3" t="s">
        <v>22</v>
      </c>
      <c r="E3" t="s">
        <v>21</v>
      </c>
    </row>
    <row r="4" spans="1:5" x14ac:dyDescent="0.2">
      <c r="A4" s="6">
        <v>21094</v>
      </c>
      <c r="B4" s="6">
        <v>22011</v>
      </c>
      <c r="C4">
        <v>66</v>
      </c>
      <c r="D4">
        <v>0</v>
      </c>
      <c r="E4">
        <v>0</v>
      </c>
    </row>
    <row r="5" spans="1:5" x14ac:dyDescent="0.2">
      <c r="A5" s="6">
        <v>22012</v>
      </c>
      <c r="B5" s="6">
        <v>22041</v>
      </c>
      <c r="C5">
        <v>66</v>
      </c>
      <c r="D5">
        <v>1</v>
      </c>
      <c r="E5">
        <f>ROUND(D5/12,6)</f>
        <v>8.3333000000000004E-2</v>
      </c>
    </row>
    <row r="6" spans="1:5" x14ac:dyDescent="0.2">
      <c r="A6" s="6">
        <f>B5+1</f>
        <v>22042</v>
      </c>
      <c r="B6" s="6">
        <v>22072</v>
      </c>
      <c r="C6">
        <v>66</v>
      </c>
      <c r="D6">
        <f>D5+1</f>
        <v>2</v>
      </c>
      <c r="E6">
        <f t="shared" ref="E6:E16" si="0">ROUND(D6/12,6)</f>
        <v>0.16666700000000001</v>
      </c>
    </row>
    <row r="7" spans="1:5" x14ac:dyDescent="0.2">
      <c r="A7" s="6">
        <f t="shared" ref="A7:A15" si="1">B6+1</f>
        <v>22073</v>
      </c>
      <c r="B7" s="6">
        <v>22102</v>
      </c>
      <c r="C7">
        <v>66</v>
      </c>
      <c r="D7">
        <f t="shared" ref="D7:D15" si="2">D6+1</f>
        <v>3</v>
      </c>
      <c r="E7">
        <f t="shared" si="0"/>
        <v>0.25</v>
      </c>
    </row>
    <row r="8" spans="1:5" x14ac:dyDescent="0.2">
      <c r="A8" s="6">
        <f t="shared" si="1"/>
        <v>22103</v>
      </c>
      <c r="B8" s="6">
        <v>22133</v>
      </c>
      <c r="C8">
        <v>66</v>
      </c>
      <c r="D8">
        <f t="shared" si="2"/>
        <v>4</v>
      </c>
      <c r="E8">
        <f t="shared" si="0"/>
        <v>0.33333299999999999</v>
      </c>
    </row>
    <row r="9" spans="1:5" x14ac:dyDescent="0.2">
      <c r="A9" s="6">
        <f t="shared" si="1"/>
        <v>22134</v>
      </c>
      <c r="B9" s="6">
        <v>22164</v>
      </c>
      <c r="C9">
        <v>66</v>
      </c>
      <c r="D9">
        <f t="shared" si="2"/>
        <v>5</v>
      </c>
      <c r="E9">
        <f t="shared" si="0"/>
        <v>0.41666700000000001</v>
      </c>
    </row>
    <row r="10" spans="1:5" x14ac:dyDescent="0.2">
      <c r="A10" s="6">
        <f t="shared" si="1"/>
        <v>22165</v>
      </c>
      <c r="B10" s="6">
        <v>22194</v>
      </c>
      <c r="C10">
        <v>66</v>
      </c>
      <c r="D10">
        <f t="shared" si="2"/>
        <v>6</v>
      </c>
      <c r="E10">
        <f t="shared" si="0"/>
        <v>0.5</v>
      </c>
    </row>
    <row r="11" spans="1:5" x14ac:dyDescent="0.2">
      <c r="A11" s="6">
        <f t="shared" si="1"/>
        <v>22195</v>
      </c>
      <c r="B11" s="6">
        <v>22225</v>
      </c>
      <c r="C11">
        <v>66</v>
      </c>
      <c r="D11">
        <f t="shared" si="2"/>
        <v>7</v>
      </c>
      <c r="E11">
        <f t="shared" si="0"/>
        <v>0.58333299999999999</v>
      </c>
    </row>
    <row r="12" spans="1:5" x14ac:dyDescent="0.2">
      <c r="A12" s="6">
        <f t="shared" si="1"/>
        <v>22226</v>
      </c>
      <c r="B12" s="6">
        <v>22255</v>
      </c>
      <c r="C12">
        <v>66</v>
      </c>
      <c r="D12">
        <f t="shared" si="2"/>
        <v>8</v>
      </c>
      <c r="E12">
        <f t="shared" si="0"/>
        <v>0.66666700000000001</v>
      </c>
    </row>
    <row r="13" spans="1:5" x14ac:dyDescent="0.2">
      <c r="A13" s="6">
        <f t="shared" si="1"/>
        <v>22256</v>
      </c>
      <c r="B13" s="6">
        <v>22286</v>
      </c>
      <c r="C13">
        <v>66</v>
      </c>
      <c r="D13">
        <f t="shared" si="2"/>
        <v>9</v>
      </c>
      <c r="E13">
        <f t="shared" si="0"/>
        <v>0.75</v>
      </c>
    </row>
    <row r="14" spans="1:5" x14ac:dyDescent="0.2">
      <c r="A14" s="6">
        <f t="shared" si="1"/>
        <v>22287</v>
      </c>
      <c r="B14" s="6">
        <v>22317</v>
      </c>
      <c r="C14">
        <v>66</v>
      </c>
      <c r="D14">
        <f t="shared" si="2"/>
        <v>10</v>
      </c>
      <c r="E14">
        <f t="shared" si="0"/>
        <v>0.83333299999999999</v>
      </c>
    </row>
    <row r="15" spans="1:5" x14ac:dyDescent="0.2">
      <c r="A15" s="6">
        <f t="shared" si="1"/>
        <v>22318</v>
      </c>
      <c r="B15" s="6">
        <v>22345</v>
      </c>
      <c r="C15">
        <v>66</v>
      </c>
      <c r="D15">
        <f t="shared" si="2"/>
        <v>11</v>
      </c>
      <c r="E15">
        <f t="shared" si="0"/>
        <v>0.91666700000000001</v>
      </c>
    </row>
    <row r="16" spans="1:5" x14ac:dyDescent="0.2">
      <c r="A16" s="6">
        <v>22346</v>
      </c>
      <c r="B16" s="6">
        <v>28220</v>
      </c>
      <c r="C16">
        <v>67</v>
      </c>
      <c r="D16">
        <v>0</v>
      </c>
      <c r="E16">
        <f t="shared" si="0"/>
        <v>0</v>
      </c>
    </row>
    <row r="17" spans="1:6" x14ac:dyDescent="0.2">
      <c r="A17" s="6">
        <v>28221</v>
      </c>
      <c r="B17" s="6">
        <v>28221</v>
      </c>
      <c r="C17">
        <v>67</v>
      </c>
      <c r="D17">
        <v>31</v>
      </c>
      <c r="E17">
        <f>ROUND(D17/365,6)</f>
        <v>8.4931999999999994E-2</v>
      </c>
      <c r="F17" s="6"/>
    </row>
    <row r="18" spans="1:6" x14ac:dyDescent="0.2">
      <c r="A18" s="6">
        <f>A17+1</f>
        <v>28222</v>
      </c>
      <c r="B18" s="6">
        <f>A18</f>
        <v>28222</v>
      </c>
      <c r="C18">
        <v>67</v>
      </c>
      <c r="D18">
        <f>D17-1</f>
        <v>30</v>
      </c>
      <c r="E18">
        <f t="shared" ref="E18:E81" si="3">ROUND(D18/365,6)</f>
        <v>8.2192000000000001E-2</v>
      </c>
    </row>
    <row r="19" spans="1:6" x14ac:dyDescent="0.2">
      <c r="A19" s="6">
        <f t="shared" ref="A19:A82" si="4">A18+1</f>
        <v>28223</v>
      </c>
      <c r="B19" s="6">
        <f t="shared" ref="B19:B82" si="5">A19</f>
        <v>28223</v>
      </c>
      <c r="C19">
        <v>67</v>
      </c>
      <c r="D19">
        <f t="shared" ref="D19:D46" si="6">D18-1</f>
        <v>29</v>
      </c>
      <c r="E19">
        <f t="shared" si="3"/>
        <v>7.9451999999999995E-2</v>
      </c>
    </row>
    <row r="20" spans="1:6" x14ac:dyDescent="0.2">
      <c r="A20" s="6">
        <f t="shared" si="4"/>
        <v>28224</v>
      </c>
      <c r="B20" s="6">
        <f t="shared" si="5"/>
        <v>28224</v>
      </c>
      <c r="C20">
        <v>67</v>
      </c>
      <c r="D20">
        <f t="shared" si="6"/>
        <v>28</v>
      </c>
      <c r="E20">
        <f t="shared" si="3"/>
        <v>7.6712000000000002E-2</v>
      </c>
    </row>
    <row r="21" spans="1:6" x14ac:dyDescent="0.2">
      <c r="A21" s="6">
        <f t="shared" si="4"/>
        <v>28225</v>
      </c>
      <c r="B21" s="6">
        <f t="shared" si="5"/>
        <v>28225</v>
      </c>
      <c r="C21">
        <v>67</v>
      </c>
      <c r="D21">
        <f t="shared" si="6"/>
        <v>27</v>
      </c>
      <c r="E21">
        <f t="shared" si="3"/>
        <v>7.3972999999999997E-2</v>
      </c>
    </row>
    <row r="22" spans="1:6" x14ac:dyDescent="0.2">
      <c r="A22" s="6">
        <f t="shared" si="4"/>
        <v>28226</v>
      </c>
      <c r="B22" s="6">
        <f t="shared" si="5"/>
        <v>28226</v>
      </c>
      <c r="C22">
        <v>67</v>
      </c>
      <c r="D22">
        <f t="shared" si="6"/>
        <v>26</v>
      </c>
      <c r="E22">
        <f t="shared" si="3"/>
        <v>7.1233000000000005E-2</v>
      </c>
    </row>
    <row r="23" spans="1:6" x14ac:dyDescent="0.2">
      <c r="A23" s="6">
        <f t="shared" si="4"/>
        <v>28227</v>
      </c>
      <c r="B23" s="6">
        <f t="shared" si="5"/>
        <v>28227</v>
      </c>
      <c r="C23">
        <v>67</v>
      </c>
      <c r="D23">
        <f t="shared" si="6"/>
        <v>25</v>
      </c>
      <c r="E23">
        <f t="shared" si="3"/>
        <v>6.8492999999999998E-2</v>
      </c>
    </row>
    <row r="24" spans="1:6" x14ac:dyDescent="0.2">
      <c r="A24" s="6">
        <f t="shared" si="4"/>
        <v>28228</v>
      </c>
      <c r="B24" s="6">
        <f t="shared" si="5"/>
        <v>28228</v>
      </c>
      <c r="C24">
        <v>67</v>
      </c>
      <c r="D24">
        <f t="shared" si="6"/>
        <v>24</v>
      </c>
      <c r="E24">
        <f t="shared" si="3"/>
        <v>6.5753000000000006E-2</v>
      </c>
    </row>
    <row r="25" spans="1:6" x14ac:dyDescent="0.2">
      <c r="A25" s="6">
        <f t="shared" si="4"/>
        <v>28229</v>
      </c>
      <c r="B25" s="6">
        <f t="shared" si="5"/>
        <v>28229</v>
      </c>
      <c r="C25">
        <v>67</v>
      </c>
      <c r="D25">
        <f t="shared" si="6"/>
        <v>23</v>
      </c>
      <c r="E25">
        <f t="shared" si="3"/>
        <v>6.3014000000000001E-2</v>
      </c>
    </row>
    <row r="26" spans="1:6" x14ac:dyDescent="0.2">
      <c r="A26" s="6">
        <f t="shared" si="4"/>
        <v>28230</v>
      </c>
      <c r="B26" s="6">
        <f t="shared" si="5"/>
        <v>28230</v>
      </c>
      <c r="C26">
        <v>67</v>
      </c>
      <c r="D26">
        <f t="shared" si="6"/>
        <v>22</v>
      </c>
      <c r="E26">
        <f t="shared" si="3"/>
        <v>6.0274000000000001E-2</v>
      </c>
    </row>
    <row r="27" spans="1:6" x14ac:dyDescent="0.2">
      <c r="A27" s="6">
        <f t="shared" si="4"/>
        <v>28231</v>
      </c>
      <c r="B27" s="6">
        <f t="shared" si="5"/>
        <v>28231</v>
      </c>
      <c r="C27">
        <v>67</v>
      </c>
      <c r="D27">
        <f t="shared" si="6"/>
        <v>21</v>
      </c>
      <c r="E27">
        <f t="shared" si="3"/>
        <v>5.7534000000000002E-2</v>
      </c>
    </row>
    <row r="28" spans="1:6" x14ac:dyDescent="0.2">
      <c r="A28" s="6">
        <f t="shared" si="4"/>
        <v>28232</v>
      </c>
      <c r="B28" s="6">
        <f t="shared" si="5"/>
        <v>28232</v>
      </c>
      <c r="C28">
        <v>67</v>
      </c>
      <c r="D28">
        <f t="shared" si="6"/>
        <v>20</v>
      </c>
      <c r="E28">
        <f t="shared" si="3"/>
        <v>5.4795000000000003E-2</v>
      </c>
    </row>
    <row r="29" spans="1:6" x14ac:dyDescent="0.2">
      <c r="A29" s="6">
        <f t="shared" si="4"/>
        <v>28233</v>
      </c>
      <c r="B29" s="6">
        <f t="shared" si="5"/>
        <v>28233</v>
      </c>
      <c r="C29">
        <v>67</v>
      </c>
      <c r="D29">
        <f t="shared" si="6"/>
        <v>19</v>
      </c>
      <c r="E29">
        <f t="shared" si="3"/>
        <v>5.2054999999999997E-2</v>
      </c>
    </row>
    <row r="30" spans="1:6" x14ac:dyDescent="0.2">
      <c r="A30" s="6">
        <f t="shared" si="4"/>
        <v>28234</v>
      </c>
      <c r="B30" s="6">
        <f t="shared" si="5"/>
        <v>28234</v>
      </c>
      <c r="C30">
        <v>67</v>
      </c>
      <c r="D30">
        <f t="shared" si="6"/>
        <v>18</v>
      </c>
      <c r="E30">
        <f t="shared" si="3"/>
        <v>4.9314999999999998E-2</v>
      </c>
    </row>
    <row r="31" spans="1:6" x14ac:dyDescent="0.2">
      <c r="A31" s="6">
        <f t="shared" si="4"/>
        <v>28235</v>
      </c>
      <c r="B31" s="6">
        <f t="shared" si="5"/>
        <v>28235</v>
      </c>
      <c r="C31">
        <v>67</v>
      </c>
      <c r="D31">
        <f t="shared" si="6"/>
        <v>17</v>
      </c>
      <c r="E31">
        <f t="shared" si="3"/>
        <v>4.6574999999999998E-2</v>
      </c>
    </row>
    <row r="32" spans="1:6" x14ac:dyDescent="0.2">
      <c r="A32" s="6">
        <f t="shared" si="4"/>
        <v>28236</v>
      </c>
      <c r="B32" s="6">
        <f t="shared" si="5"/>
        <v>28236</v>
      </c>
      <c r="C32">
        <v>67</v>
      </c>
      <c r="D32">
        <f t="shared" si="6"/>
        <v>16</v>
      </c>
      <c r="E32">
        <f t="shared" si="3"/>
        <v>4.3836E-2</v>
      </c>
    </row>
    <row r="33" spans="1:5" x14ac:dyDescent="0.2">
      <c r="A33" s="6">
        <f t="shared" si="4"/>
        <v>28237</v>
      </c>
      <c r="B33" s="6">
        <f t="shared" si="5"/>
        <v>28237</v>
      </c>
      <c r="C33">
        <v>67</v>
      </c>
      <c r="D33">
        <f t="shared" si="6"/>
        <v>15</v>
      </c>
      <c r="E33">
        <f t="shared" si="3"/>
        <v>4.1096000000000001E-2</v>
      </c>
    </row>
    <row r="34" spans="1:5" x14ac:dyDescent="0.2">
      <c r="A34" s="6">
        <f t="shared" si="4"/>
        <v>28238</v>
      </c>
      <c r="B34" s="6">
        <f t="shared" si="5"/>
        <v>28238</v>
      </c>
      <c r="C34">
        <v>67</v>
      </c>
      <c r="D34">
        <f t="shared" si="6"/>
        <v>14</v>
      </c>
      <c r="E34">
        <f t="shared" si="3"/>
        <v>3.8356000000000001E-2</v>
      </c>
    </row>
    <row r="35" spans="1:5" x14ac:dyDescent="0.2">
      <c r="A35" s="6">
        <f t="shared" si="4"/>
        <v>28239</v>
      </c>
      <c r="B35" s="6">
        <f t="shared" si="5"/>
        <v>28239</v>
      </c>
      <c r="C35">
        <v>67</v>
      </c>
      <c r="D35">
        <f t="shared" si="6"/>
        <v>13</v>
      </c>
      <c r="E35">
        <f t="shared" si="3"/>
        <v>3.5616000000000002E-2</v>
      </c>
    </row>
    <row r="36" spans="1:5" x14ac:dyDescent="0.2">
      <c r="A36" s="6">
        <f t="shared" si="4"/>
        <v>28240</v>
      </c>
      <c r="B36" s="6">
        <f t="shared" si="5"/>
        <v>28240</v>
      </c>
      <c r="C36">
        <v>67</v>
      </c>
      <c r="D36">
        <f t="shared" si="6"/>
        <v>12</v>
      </c>
      <c r="E36">
        <f t="shared" si="3"/>
        <v>3.2877000000000003E-2</v>
      </c>
    </row>
    <row r="37" spans="1:5" x14ac:dyDescent="0.2">
      <c r="A37" s="6">
        <f t="shared" si="4"/>
        <v>28241</v>
      </c>
      <c r="B37" s="6">
        <f t="shared" si="5"/>
        <v>28241</v>
      </c>
      <c r="C37">
        <v>67</v>
      </c>
      <c r="D37">
        <f t="shared" si="6"/>
        <v>11</v>
      </c>
      <c r="E37">
        <f t="shared" si="3"/>
        <v>3.0137000000000001E-2</v>
      </c>
    </row>
    <row r="38" spans="1:5" x14ac:dyDescent="0.2">
      <c r="A38" s="6">
        <f t="shared" si="4"/>
        <v>28242</v>
      </c>
      <c r="B38" s="6">
        <f t="shared" si="5"/>
        <v>28242</v>
      </c>
      <c r="C38">
        <v>67</v>
      </c>
      <c r="D38">
        <f t="shared" si="6"/>
        <v>10</v>
      </c>
      <c r="E38">
        <f t="shared" si="3"/>
        <v>2.7397000000000001E-2</v>
      </c>
    </row>
    <row r="39" spans="1:5" x14ac:dyDescent="0.2">
      <c r="A39" s="6">
        <f t="shared" si="4"/>
        <v>28243</v>
      </c>
      <c r="B39" s="6">
        <f t="shared" si="5"/>
        <v>28243</v>
      </c>
      <c r="C39">
        <v>67</v>
      </c>
      <c r="D39">
        <f t="shared" si="6"/>
        <v>9</v>
      </c>
      <c r="E39">
        <f t="shared" si="3"/>
        <v>2.4657999999999999E-2</v>
      </c>
    </row>
    <row r="40" spans="1:5" x14ac:dyDescent="0.2">
      <c r="A40" s="6">
        <f t="shared" si="4"/>
        <v>28244</v>
      </c>
      <c r="B40" s="6">
        <f t="shared" si="5"/>
        <v>28244</v>
      </c>
      <c r="C40">
        <v>67</v>
      </c>
      <c r="D40">
        <f t="shared" si="6"/>
        <v>8</v>
      </c>
      <c r="E40">
        <f t="shared" si="3"/>
        <v>2.1918E-2</v>
      </c>
    </row>
    <row r="41" spans="1:5" x14ac:dyDescent="0.2">
      <c r="A41" s="6">
        <f t="shared" si="4"/>
        <v>28245</v>
      </c>
      <c r="B41" s="6">
        <f t="shared" si="5"/>
        <v>28245</v>
      </c>
      <c r="C41">
        <v>67</v>
      </c>
      <c r="D41">
        <f t="shared" si="6"/>
        <v>7</v>
      </c>
      <c r="E41">
        <f t="shared" si="3"/>
        <v>1.9178000000000001E-2</v>
      </c>
    </row>
    <row r="42" spans="1:5" x14ac:dyDescent="0.2">
      <c r="A42" s="6">
        <f t="shared" si="4"/>
        <v>28246</v>
      </c>
      <c r="B42" s="6">
        <f t="shared" si="5"/>
        <v>28246</v>
      </c>
      <c r="C42">
        <v>67</v>
      </c>
      <c r="D42">
        <f t="shared" si="6"/>
        <v>6</v>
      </c>
      <c r="E42">
        <f t="shared" si="3"/>
        <v>1.6438000000000001E-2</v>
      </c>
    </row>
    <row r="43" spans="1:5" x14ac:dyDescent="0.2">
      <c r="A43" s="6">
        <f t="shared" si="4"/>
        <v>28247</v>
      </c>
      <c r="B43" s="6">
        <f t="shared" si="5"/>
        <v>28247</v>
      </c>
      <c r="C43">
        <v>67</v>
      </c>
      <c r="D43">
        <f t="shared" si="6"/>
        <v>5</v>
      </c>
      <c r="E43">
        <f t="shared" si="3"/>
        <v>1.3698999999999999E-2</v>
      </c>
    </row>
    <row r="44" spans="1:5" x14ac:dyDescent="0.2">
      <c r="A44" s="6">
        <f t="shared" si="4"/>
        <v>28248</v>
      </c>
      <c r="B44" s="6">
        <f t="shared" si="5"/>
        <v>28248</v>
      </c>
      <c r="C44">
        <v>67</v>
      </c>
      <c r="D44">
        <f t="shared" si="6"/>
        <v>4</v>
      </c>
      <c r="E44">
        <f t="shared" si="3"/>
        <v>1.0959E-2</v>
      </c>
    </row>
    <row r="45" spans="1:5" x14ac:dyDescent="0.2">
      <c r="A45" s="6">
        <f t="shared" si="4"/>
        <v>28249</v>
      </c>
      <c r="B45" s="6">
        <f t="shared" si="5"/>
        <v>28249</v>
      </c>
      <c r="C45">
        <v>67</v>
      </c>
      <c r="D45">
        <f t="shared" si="6"/>
        <v>3</v>
      </c>
      <c r="E45">
        <f t="shared" si="3"/>
        <v>8.2190000000000006E-3</v>
      </c>
    </row>
    <row r="46" spans="1:5" x14ac:dyDescent="0.2">
      <c r="A46" s="6">
        <f t="shared" si="4"/>
        <v>28250</v>
      </c>
      <c r="B46" s="6">
        <f t="shared" si="5"/>
        <v>28250</v>
      </c>
      <c r="C46">
        <v>67</v>
      </c>
      <c r="D46">
        <f t="shared" si="6"/>
        <v>2</v>
      </c>
      <c r="E46">
        <f t="shared" si="3"/>
        <v>5.4790000000000004E-3</v>
      </c>
    </row>
    <row r="47" spans="1:5" x14ac:dyDescent="0.2">
      <c r="A47" s="6">
        <f t="shared" si="4"/>
        <v>28251</v>
      </c>
      <c r="B47" s="6">
        <f t="shared" si="5"/>
        <v>28251</v>
      </c>
      <c r="C47">
        <v>67</v>
      </c>
      <c r="D47">
        <v>62</v>
      </c>
      <c r="E47">
        <f t="shared" si="3"/>
        <v>0.16986299999999999</v>
      </c>
    </row>
    <row r="48" spans="1:5" x14ac:dyDescent="0.2">
      <c r="A48" s="6">
        <f t="shared" si="4"/>
        <v>28252</v>
      </c>
      <c r="B48" s="6">
        <f t="shared" si="5"/>
        <v>28252</v>
      </c>
      <c r="C48">
        <v>67</v>
      </c>
      <c r="D48">
        <f>D47-1</f>
        <v>61</v>
      </c>
      <c r="E48">
        <f t="shared" si="3"/>
        <v>0.16712299999999999</v>
      </c>
    </row>
    <row r="49" spans="1:5" x14ac:dyDescent="0.2">
      <c r="A49" s="6">
        <f t="shared" si="4"/>
        <v>28253</v>
      </c>
      <c r="B49" s="6">
        <f t="shared" si="5"/>
        <v>28253</v>
      </c>
      <c r="C49">
        <v>67</v>
      </c>
      <c r="D49">
        <f t="shared" ref="D49:D77" si="7">D48-1</f>
        <v>60</v>
      </c>
      <c r="E49">
        <f t="shared" si="3"/>
        <v>0.164384</v>
      </c>
    </row>
    <row r="50" spans="1:5" x14ac:dyDescent="0.2">
      <c r="A50" s="6">
        <f t="shared" si="4"/>
        <v>28254</v>
      </c>
      <c r="B50" s="6">
        <f t="shared" si="5"/>
        <v>28254</v>
      </c>
      <c r="C50">
        <v>67</v>
      </c>
      <c r="D50">
        <f t="shared" si="7"/>
        <v>59</v>
      </c>
      <c r="E50">
        <f t="shared" si="3"/>
        <v>0.16164400000000001</v>
      </c>
    </row>
    <row r="51" spans="1:5" x14ac:dyDescent="0.2">
      <c r="A51" s="6">
        <f t="shared" si="4"/>
        <v>28255</v>
      </c>
      <c r="B51" s="6">
        <f t="shared" si="5"/>
        <v>28255</v>
      </c>
      <c r="C51">
        <v>67</v>
      </c>
      <c r="D51">
        <f t="shared" si="7"/>
        <v>58</v>
      </c>
      <c r="E51">
        <f t="shared" si="3"/>
        <v>0.15890399999999999</v>
      </c>
    </row>
    <row r="52" spans="1:5" x14ac:dyDescent="0.2">
      <c r="A52" s="6">
        <f t="shared" si="4"/>
        <v>28256</v>
      </c>
      <c r="B52" s="6">
        <f t="shared" si="5"/>
        <v>28256</v>
      </c>
      <c r="C52">
        <v>67</v>
      </c>
      <c r="D52">
        <f t="shared" si="7"/>
        <v>57</v>
      </c>
      <c r="E52">
        <f t="shared" si="3"/>
        <v>0.156164</v>
      </c>
    </row>
    <row r="53" spans="1:5" x14ac:dyDescent="0.2">
      <c r="A53" s="6">
        <f t="shared" si="4"/>
        <v>28257</v>
      </c>
      <c r="B53" s="6">
        <f t="shared" si="5"/>
        <v>28257</v>
      </c>
      <c r="C53">
        <v>67</v>
      </c>
      <c r="D53">
        <f t="shared" si="7"/>
        <v>56</v>
      </c>
      <c r="E53">
        <f t="shared" si="3"/>
        <v>0.15342500000000001</v>
      </c>
    </row>
    <row r="54" spans="1:5" x14ac:dyDescent="0.2">
      <c r="A54" s="6">
        <f t="shared" si="4"/>
        <v>28258</v>
      </c>
      <c r="B54" s="6">
        <f t="shared" si="5"/>
        <v>28258</v>
      </c>
      <c r="C54">
        <v>67</v>
      </c>
      <c r="D54">
        <f t="shared" si="7"/>
        <v>55</v>
      </c>
      <c r="E54">
        <f t="shared" si="3"/>
        <v>0.15068500000000001</v>
      </c>
    </row>
    <row r="55" spans="1:5" x14ac:dyDescent="0.2">
      <c r="A55" s="6">
        <f t="shared" si="4"/>
        <v>28259</v>
      </c>
      <c r="B55" s="6">
        <f t="shared" si="5"/>
        <v>28259</v>
      </c>
      <c r="C55">
        <v>67</v>
      </c>
      <c r="D55">
        <f t="shared" si="7"/>
        <v>54</v>
      </c>
      <c r="E55">
        <f t="shared" si="3"/>
        <v>0.14794499999999999</v>
      </c>
    </row>
    <row r="56" spans="1:5" x14ac:dyDescent="0.2">
      <c r="A56" s="6">
        <f t="shared" si="4"/>
        <v>28260</v>
      </c>
      <c r="B56" s="6">
        <f t="shared" si="5"/>
        <v>28260</v>
      </c>
      <c r="C56">
        <v>67</v>
      </c>
      <c r="D56">
        <f t="shared" si="7"/>
        <v>53</v>
      </c>
      <c r="E56">
        <f t="shared" si="3"/>
        <v>0.145205</v>
      </c>
    </row>
    <row r="57" spans="1:5" x14ac:dyDescent="0.2">
      <c r="A57" s="6">
        <f t="shared" si="4"/>
        <v>28261</v>
      </c>
      <c r="B57" s="6">
        <f t="shared" si="5"/>
        <v>28261</v>
      </c>
      <c r="C57">
        <v>67</v>
      </c>
      <c r="D57">
        <f t="shared" si="7"/>
        <v>52</v>
      </c>
      <c r="E57">
        <f t="shared" si="3"/>
        <v>0.14246600000000001</v>
      </c>
    </row>
    <row r="58" spans="1:5" x14ac:dyDescent="0.2">
      <c r="A58" s="6">
        <f t="shared" si="4"/>
        <v>28262</v>
      </c>
      <c r="B58" s="6">
        <f t="shared" si="5"/>
        <v>28262</v>
      </c>
      <c r="C58">
        <v>67</v>
      </c>
      <c r="D58">
        <f t="shared" si="7"/>
        <v>51</v>
      </c>
      <c r="E58">
        <f t="shared" si="3"/>
        <v>0.13972599999999999</v>
      </c>
    </row>
    <row r="59" spans="1:5" x14ac:dyDescent="0.2">
      <c r="A59" s="6">
        <f t="shared" si="4"/>
        <v>28263</v>
      </c>
      <c r="B59" s="6">
        <f t="shared" si="5"/>
        <v>28263</v>
      </c>
      <c r="C59">
        <v>67</v>
      </c>
      <c r="D59">
        <f t="shared" si="7"/>
        <v>50</v>
      </c>
      <c r="E59">
        <f t="shared" si="3"/>
        <v>0.136986</v>
      </c>
    </row>
    <row r="60" spans="1:5" x14ac:dyDescent="0.2">
      <c r="A60" s="6">
        <f t="shared" si="4"/>
        <v>28264</v>
      </c>
      <c r="B60" s="6">
        <f t="shared" si="5"/>
        <v>28264</v>
      </c>
      <c r="C60">
        <v>67</v>
      </c>
      <c r="D60">
        <f t="shared" si="7"/>
        <v>49</v>
      </c>
      <c r="E60">
        <f t="shared" si="3"/>
        <v>0.13424700000000001</v>
      </c>
    </row>
    <row r="61" spans="1:5" x14ac:dyDescent="0.2">
      <c r="A61" s="6">
        <f t="shared" si="4"/>
        <v>28265</v>
      </c>
      <c r="B61" s="6">
        <f t="shared" si="5"/>
        <v>28265</v>
      </c>
      <c r="C61">
        <v>67</v>
      </c>
      <c r="D61">
        <f t="shared" si="7"/>
        <v>48</v>
      </c>
      <c r="E61">
        <f t="shared" si="3"/>
        <v>0.13150700000000001</v>
      </c>
    </row>
    <row r="62" spans="1:5" x14ac:dyDescent="0.2">
      <c r="A62" s="6">
        <f t="shared" si="4"/>
        <v>28266</v>
      </c>
      <c r="B62" s="6">
        <f t="shared" si="5"/>
        <v>28266</v>
      </c>
      <c r="C62">
        <v>67</v>
      </c>
      <c r="D62">
        <f t="shared" si="7"/>
        <v>47</v>
      </c>
      <c r="E62">
        <f t="shared" si="3"/>
        <v>0.12876699999999999</v>
      </c>
    </row>
    <row r="63" spans="1:5" x14ac:dyDescent="0.2">
      <c r="A63" s="6">
        <f t="shared" si="4"/>
        <v>28267</v>
      </c>
      <c r="B63" s="6">
        <f t="shared" si="5"/>
        <v>28267</v>
      </c>
      <c r="C63">
        <v>67</v>
      </c>
      <c r="D63">
        <f t="shared" si="7"/>
        <v>46</v>
      </c>
      <c r="E63">
        <f t="shared" si="3"/>
        <v>0.126027</v>
      </c>
    </row>
    <row r="64" spans="1:5" x14ac:dyDescent="0.2">
      <c r="A64" s="6">
        <f t="shared" si="4"/>
        <v>28268</v>
      </c>
      <c r="B64" s="6">
        <f t="shared" si="5"/>
        <v>28268</v>
      </c>
      <c r="C64">
        <v>67</v>
      </c>
      <c r="D64">
        <f t="shared" si="7"/>
        <v>45</v>
      </c>
      <c r="E64">
        <f t="shared" si="3"/>
        <v>0.12328799999999999</v>
      </c>
    </row>
    <row r="65" spans="1:6" x14ac:dyDescent="0.2">
      <c r="A65" s="6">
        <f t="shared" si="4"/>
        <v>28269</v>
      </c>
      <c r="B65" s="6">
        <f t="shared" si="5"/>
        <v>28269</v>
      </c>
      <c r="C65">
        <v>67</v>
      </c>
      <c r="D65">
        <f t="shared" si="7"/>
        <v>44</v>
      </c>
      <c r="E65">
        <f t="shared" si="3"/>
        <v>0.120548</v>
      </c>
    </row>
    <row r="66" spans="1:6" x14ac:dyDescent="0.2">
      <c r="A66" s="6">
        <f t="shared" si="4"/>
        <v>28270</v>
      </c>
      <c r="B66" s="6">
        <f t="shared" si="5"/>
        <v>28270</v>
      </c>
      <c r="C66">
        <v>67</v>
      </c>
      <c r="D66">
        <f t="shared" si="7"/>
        <v>43</v>
      </c>
      <c r="E66">
        <f t="shared" si="3"/>
        <v>0.117808</v>
      </c>
    </row>
    <row r="67" spans="1:6" x14ac:dyDescent="0.2">
      <c r="A67" s="6">
        <f t="shared" si="4"/>
        <v>28271</v>
      </c>
      <c r="B67" s="6">
        <f t="shared" si="5"/>
        <v>28271</v>
      </c>
      <c r="C67">
        <v>67</v>
      </c>
      <c r="D67">
        <f t="shared" si="7"/>
        <v>42</v>
      </c>
      <c r="E67">
        <f t="shared" si="3"/>
        <v>0.115068</v>
      </c>
    </row>
    <row r="68" spans="1:6" x14ac:dyDescent="0.2">
      <c r="A68" s="6">
        <f t="shared" si="4"/>
        <v>28272</v>
      </c>
      <c r="B68" s="6">
        <f t="shared" si="5"/>
        <v>28272</v>
      </c>
      <c r="C68">
        <v>67</v>
      </c>
      <c r="D68">
        <f t="shared" si="7"/>
        <v>41</v>
      </c>
      <c r="E68">
        <f t="shared" si="3"/>
        <v>0.112329</v>
      </c>
    </row>
    <row r="69" spans="1:6" x14ac:dyDescent="0.2">
      <c r="A69" s="6">
        <f t="shared" si="4"/>
        <v>28273</v>
      </c>
      <c r="B69" s="6">
        <f t="shared" si="5"/>
        <v>28273</v>
      </c>
      <c r="C69">
        <v>67</v>
      </c>
      <c r="D69">
        <f t="shared" si="7"/>
        <v>40</v>
      </c>
      <c r="E69">
        <f t="shared" si="3"/>
        <v>0.10958900000000001</v>
      </c>
    </row>
    <row r="70" spans="1:6" x14ac:dyDescent="0.2">
      <c r="A70" s="6">
        <f t="shared" si="4"/>
        <v>28274</v>
      </c>
      <c r="B70" s="6">
        <f t="shared" si="5"/>
        <v>28274</v>
      </c>
      <c r="C70">
        <v>67</v>
      </c>
      <c r="D70">
        <f t="shared" si="7"/>
        <v>39</v>
      </c>
      <c r="E70">
        <f t="shared" si="3"/>
        <v>0.106849</v>
      </c>
    </row>
    <row r="71" spans="1:6" x14ac:dyDescent="0.2">
      <c r="A71" s="6">
        <f t="shared" si="4"/>
        <v>28275</v>
      </c>
      <c r="B71" s="6">
        <f t="shared" si="5"/>
        <v>28275</v>
      </c>
      <c r="C71">
        <v>67</v>
      </c>
      <c r="D71">
        <f t="shared" si="7"/>
        <v>38</v>
      </c>
      <c r="E71">
        <f t="shared" si="3"/>
        <v>0.10410999999999999</v>
      </c>
    </row>
    <row r="72" spans="1:6" x14ac:dyDescent="0.2">
      <c r="A72" s="6">
        <f t="shared" si="4"/>
        <v>28276</v>
      </c>
      <c r="B72" s="6">
        <f t="shared" si="5"/>
        <v>28276</v>
      </c>
      <c r="C72">
        <v>67</v>
      </c>
      <c r="D72">
        <f t="shared" si="7"/>
        <v>37</v>
      </c>
      <c r="E72">
        <f t="shared" si="3"/>
        <v>0.10137</v>
      </c>
    </row>
    <row r="73" spans="1:6" x14ac:dyDescent="0.2">
      <c r="A73" s="6">
        <f t="shared" si="4"/>
        <v>28277</v>
      </c>
      <c r="B73" s="6">
        <f t="shared" si="5"/>
        <v>28277</v>
      </c>
      <c r="C73">
        <v>67</v>
      </c>
      <c r="D73">
        <f t="shared" si="7"/>
        <v>36</v>
      </c>
      <c r="E73">
        <f t="shared" si="3"/>
        <v>9.8629999999999995E-2</v>
      </c>
    </row>
    <row r="74" spans="1:6" x14ac:dyDescent="0.2">
      <c r="A74" s="6">
        <f t="shared" si="4"/>
        <v>28278</v>
      </c>
      <c r="B74" s="6">
        <f t="shared" si="5"/>
        <v>28278</v>
      </c>
      <c r="C74">
        <v>67</v>
      </c>
      <c r="D74">
        <f t="shared" si="7"/>
        <v>35</v>
      </c>
      <c r="E74">
        <f t="shared" si="3"/>
        <v>9.5890000000000003E-2</v>
      </c>
    </row>
    <row r="75" spans="1:6" x14ac:dyDescent="0.2">
      <c r="A75" s="6">
        <f t="shared" si="4"/>
        <v>28279</v>
      </c>
      <c r="B75" s="6">
        <f t="shared" si="5"/>
        <v>28279</v>
      </c>
      <c r="C75">
        <v>67</v>
      </c>
      <c r="D75">
        <f t="shared" si="7"/>
        <v>34</v>
      </c>
      <c r="E75">
        <f t="shared" si="3"/>
        <v>9.3150999999999998E-2</v>
      </c>
    </row>
    <row r="76" spans="1:6" x14ac:dyDescent="0.2">
      <c r="A76" s="6">
        <f t="shared" si="4"/>
        <v>28280</v>
      </c>
      <c r="B76" s="6">
        <f t="shared" si="5"/>
        <v>28280</v>
      </c>
      <c r="C76">
        <v>67</v>
      </c>
      <c r="D76">
        <f t="shared" si="7"/>
        <v>33</v>
      </c>
      <c r="E76">
        <f t="shared" si="3"/>
        <v>9.0411000000000005E-2</v>
      </c>
    </row>
    <row r="77" spans="1:6" x14ac:dyDescent="0.2">
      <c r="A77" s="6">
        <f t="shared" si="4"/>
        <v>28281</v>
      </c>
      <c r="B77" s="6">
        <f t="shared" si="5"/>
        <v>28281</v>
      </c>
      <c r="C77">
        <v>67</v>
      </c>
      <c r="D77">
        <f t="shared" si="7"/>
        <v>32</v>
      </c>
      <c r="E77">
        <f t="shared" si="3"/>
        <v>8.7670999999999999E-2</v>
      </c>
    </row>
    <row r="78" spans="1:6" x14ac:dyDescent="0.2">
      <c r="A78" s="6">
        <f t="shared" si="4"/>
        <v>28282</v>
      </c>
      <c r="B78" s="6">
        <f t="shared" si="5"/>
        <v>28282</v>
      </c>
      <c r="C78">
        <v>67</v>
      </c>
      <c r="D78">
        <v>92</v>
      </c>
      <c r="E78">
        <f t="shared" si="3"/>
        <v>0.25205499999999997</v>
      </c>
      <c r="F78" s="6"/>
    </row>
    <row r="79" spans="1:6" x14ac:dyDescent="0.2">
      <c r="A79" s="6">
        <f t="shared" si="4"/>
        <v>28283</v>
      </c>
      <c r="B79" s="6">
        <f t="shared" si="5"/>
        <v>28283</v>
      </c>
      <c r="C79">
        <v>67</v>
      </c>
      <c r="D79">
        <f>D78-1</f>
        <v>91</v>
      </c>
      <c r="E79">
        <f t="shared" si="3"/>
        <v>0.24931500000000001</v>
      </c>
    </row>
    <row r="80" spans="1:6" x14ac:dyDescent="0.2">
      <c r="A80" s="6">
        <f t="shared" si="4"/>
        <v>28284</v>
      </c>
      <c r="B80" s="6">
        <f t="shared" si="5"/>
        <v>28284</v>
      </c>
      <c r="C80">
        <v>67</v>
      </c>
      <c r="D80">
        <f t="shared" ref="D80:D107" si="8">D79-1</f>
        <v>90</v>
      </c>
      <c r="E80">
        <f t="shared" si="3"/>
        <v>0.24657499999999999</v>
      </c>
    </row>
    <row r="81" spans="1:5" x14ac:dyDescent="0.2">
      <c r="A81" s="6">
        <f t="shared" si="4"/>
        <v>28285</v>
      </c>
      <c r="B81" s="6">
        <f t="shared" si="5"/>
        <v>28285</v>
      </c>
      <c r="C81">
        <v>67</v>
      </c>
      <c r="D81">
        <f t="shared" si="8"/>
        <v>89</v>
      </c>
      <c r="E81">
        <f t="shared" si="3"/>
        <v>0.243836</v>
      </c>
    </row>
    <row r="82" spans="1:5" x14ac:dyDescent="0.2">
      <c r="A82" s="6">
        <f t="shared" si="4"/>
        <v>28286</v>
      </c>
      <c r="B82" s="6">
        <f t="shared" si="5"/>
        <v>28286</v>
      </c>
      <c r="C82">
        <v>67</v>
      </c>
      <c r="D82">
        <f t="shared" si="8"/>
        <v>88</v>
      </c>
      <c r="E82">
        <f t="shared" ref="E82:E145" si="9">ROUND(D82/365,6)</f>
        <v>0.241096</v>
      </c>
    </row>
    <row r="83" spans="1:5" x14ac:dyDescent="0.2">
      <c r="A83" s="6">
        <f t="shared" ref="A83:A146" si="10">A82+1</f>
        <v>28287</v>
      </c>
      <c r="B83" s="6">
        <f t="shared" ref="B83:B146" si="11">A83</f>
        <v>28287</v>
      </c>
      <c r="C83">
        <v>67</v>
      </c>
      <c r="D83">
        <f t="shared" si="8"/>
        <v>87</v>
      </c>
      <c r="E83">
        <f t="shared" si="9"/>
        <v>0.23835600000000001</v>
      </c>
    </row>
    <row r="84" spans="1:5" x14ac:dyDescent="0.2">
      <c r="A84" s="6">
        <f t="shared" si="10"/>
        <v>28288</v>
      </c>
      <c r="B84" s="6">
        <f t="shared" si="11"/>
        <v>28288</v>
      </c>
      <c r="C84">
        <v>67</v>
      </c>
      <c r="D84">
        <f t="shared" si="8"/>
        <v>86</v>
      </c>
      <c r="E84">
        <f t="shared" si="9"/>
        <v>0.23561599999999999</v>
      </c>
    </row>
    <row r="85" spans="1:5" x14ac:dyDescent="0.2">
      <c r="A85" s="6">
        <f t="shared" si="10"/>
        <v>28289</v>
      </c>
      <c r="B85" s="6">
        <f t="shared" si="11"/>
        <v>28289</v>
      </c>
      <c r="C85">
        <v>67</v>
      </c>
      <c r="D85">
        <f t="shared" si="8"/>
        <v>85</v>
      </c>
      <c r="E85">
        <f t="shared" si="9"/>
        <v>0.232877</v>
      </c>
    </row>
    <row r="86" spans="1:5" x14ac:dyDescent="0.2">
      <c r="A86" s="6">
        <f t="shared" si="10"/>
        <v>28290</v>
      </c>
      <c r="B86" s="6">
        <f t="shared" si="11"/>
        <v>28290</v>
      </c>
      <c r="C86">
        <v>67</v>
      </c>
      <c r="D86">
        <f t="shared" si="8"/>
        <v>84</v>
      </c>
      <c r="E86">
        <f t="shared" si="9"/>
        <v>0.23013700000000001</v>
      </c>
    </row>
    <row r="87" spans="1:5" x14ac:dyDescent="0.2">
      <c r="A87" s="6">
        <f t="shared" si="10"/>
        <v>28291</v>
      </c>
      <c r="B87" s="6">
        <f t="shared" si="11"/>
        <v>28291</v>
      </c>
      <c r="C87">
        <v>67</v>
      </c>
      <c r="D87">
        <f t="shared" si="8"/>
        <v>83</v>
      </c>
      <c r="E87">
        <f t="shared" si="9"/>
        <v>0.22739699999999999</v>
      </c>
    </row>
    <row r="88" spans="1:5" x14ac:dyDescent="0.2">
      <c r="A88" s="6">
        <f t="shared" si="10"/>
        <v>28292</v>
      </c>
      <c r="B88" s="6">
        <f t="shared" si="11"/>
        <v>28292</v>
      </c>
      <c r="C88">
        <v>67</v>
      </c>
      <c r="D88">
        <f t="shared" si="8"/>
        <v>82</v>
      </c>
      <c r="E88">
        <f t="shared" si="9"/>
        <v>0.224658</v>
      </c>
    </row>
    <row r="89" spans="1:5" x14ac:dyDescent="0.2">
      <c r="A89" s="6">
        <f t="shared" si="10"/>
        <v>28293</v>
      </c>
      <c r="B89" s="6">
        <f t="shared" si="11"/>
        <v>28293</v>
      </c>
      <c r="C89">
        <v>67</v>
      </c>
      <c r="D89">
        <f t="shared" si="8"/>
        <v>81</v>
      </c>
      <c r="E89">
        <f t="shared" si="9"/>
        <v>0.221918</v>
      </c>
    </row>
    <row r="90" spans="1:5" x14ac:dyDescent="0.2">
      <c r="A90" s="6">
        <f t="shared" si="10"/>
        <v>28294</v>
      </c>
      <c r="B90" s="6">
        <f t="shared" si="11"/>
        <v>28294</v>
      </c>
      <c r="C90">
        <v>67</v>
      </c>
      <c r="D90">
        <f t="shared" si="8"/>
        <v>80</v>
      </c>
      <c r="E90">
        <f t="shared" si="9"/>
        <v>0.21917800000000001</v>
      </c>
    </row>
    <row r="91" spans="1:5" x14ac:dyDescent="0.2">
      <c r="A91" s="6">
        <f t="shared" si="10"/>
        <v>28295</v>
      </c>
      <c r="B91" s="6">
        <f t="shared" si="11"/>
        <v>28295</v>
      </c>
      <c r="C91">
        <v>67</v>
      </c>
      <c r="D91">
        <f t="shared" si="8"/>
        <v>79</v>
      </c>
      <c r="E91">
        <f t="shared" si="9"/>
        <v>0.21643799999999999</v>
      </c>
    </row>
    <row r="92" spans="1:5" x14ac:dyDescent="0.2">
      <c r="A92" s="6">
        <f t="shared" si="10"/>
        <v>28296</v>
      </c>
      <c r="B92" s="6">
        <f t="shared" si="11"/>
        <v>28296</v>
      </c>
      <c r="C92">
        <v>67</v>
      </c>
      <c r="D92">
        <f t="shared" si="8"/>
        <v>78</v>
      </c>
      <c r="E92">
        <f t="shared" si="9"/>
        <v>0.213699</v>
      </c>
    </row>
    <row r="93" spans="1:5" x14ac:dyDescent="0.2">
      <c r="A93" s="6">
        <f t="shared" si="10"/>
        <v>28297</v>
      </c>
      <c r="B93" s="6">
        <f t="shared" si="11"/>
        <v>28297</v>
      </c>
      <c r="C93">
        <v>67</v>
      </c>
      <c r="D93">
        <f t="shared" si="8"/>
        <v>77</v>
      </c>
      <c r="E93">
        <f t="shared" si="9"/>
        <v>0.21095900000000001</v>
      </c>
    </row>
    <row r="94" spans="1:5" x14ac:dyDescent="0.2">
      <c r="A94" s="6">
        <f t="shared" si="10"/>
        <v>28298</v>
      </c>
      <c r="B94" s="6">
        <f t="shared" si="11"/>
        <v>28298</v>
      </c>
      <c r="C94">
        <v>67</v>
      </c>
      <c r="D94">
        <f t="shared" si="8"/>
        <v>76</v>
      </c>
      <c r="E94">
        <f t="shared" si="9"/>
        <v>0.20821899999999999</v>
      </c>
    </row>
    <row r="95" spans="1:5" x14ac:dyDescent="0.2">
      <c r="A95" s="6">
        <f t="shared" si="10"/>
        <v>28299</v>
      </c>
      <c r="B95" s="6">
        <f t="shared" si="11"/>
        <v>28299</v>
      </c>
      <c r="C95">
        <v>67</v>
      </c>
      <c r="D95">
        <f t="shared" si="8"/>
        <v>75</v>
      </c>
      <c r="E95">
        <f t="shared" si="9"/>
        <v>0.20547899999999999</v>
      </c>
    </row>
    <row r="96" spans="1:5" x14ac:dyDescent="0.2">
      <c r="A96" s="6">
        <f t="shared" si="10"/>
        <v>28300</v>
      </c>
      <c r="B96" s="6">
        <f t="shared" si="11"/>
        <v>28300</v>
      </c>
      <c r="C96">
        <v>67</v>
      </c>
      <c r="D96">
        <f t="shared" si="8"/>
        <v>74</v>
      </c>
      <c r="E96">
        <f t="shared" si="9"/>
        <v>0.20274</v>
      </c>
    </row>
    <row r="97" spans="1:6" x14ac:dyDescent="0.2">
      <c r="A97" s="6">
        <f t="shared" si="10"/>
        <v>28301</v>
      </c>
      <c r="B97" s="6">
        <f t="shared" si="11"/>
        <v>28301</v>
      </c>
      <c r="C97">
        <v>67</v>
      </c>
      <c r="D97">
        <f t="shared" si="8"/>
        <v>73</v>
      </c>
      <c r="E97">
        <f t="shared" si="9"/>
        <v>0.2</v>
      </c>
    </row>
    <row r="98" spans="1:6" x14ac:dyDescent="0.2">
      <c r="A98" s="6">
        <f t="shared" si="10"/>
        <v>28302</v>
      </c>
      <c r="B98" s="6">
        <f t="shared" si="11"/>
        <v>28302</v>
      </c>
      <c r="C98">
        <v>67</v>
      </c>
      <c r="D98">
        <f t="shared" si="8"/>
        <v>72</v>
      </c>
      <c r="E98">
        <f t="shared" si="9"/>
        <v>0.19725999999999999</v>
      </c>
    </row>
    <row r="99" spans="1:6" x14ac:dyDescent="0.2">
      <c r="A99" s="6">
        <f t="shared" si="10"/>
        <v>28303</v>
      </c>
      <c r="B99" s="6">
        <f t="shared" si="11"/>
        <v>28303</v>
      </c>
      <c r="C99">
        <v>67</v>
      </c>
      <c r="D99">
        <f t="shared" si="8"/>
        <v>71</v>
      </c>
      <c r="E99">
        <f t="shared" si="9"/>
        <v>0.194521</v>
      </c>
    </row>
    <row r="100" spans="1:6" x14ac:dyDescent="0.2">
      <c r="A100" s="6">
        <f t="shared" si="10"/>
        <v>28304</v>
      </c>
      <c r="B100" s="6">
        <f t="shared" si="11"/>
        <v>28304</v>
      </c>
      <c r="C100">
        <v>67</v>
      </c>
      <c r="D100">
        <f t="shared" si="8"/>
        <v>70</v>
      </c>
      <c r="E100">
        <f t="shared" si="9"/>
        <v>0.19178100000000001</v>
      </c>
    </row>
    <row r="101" spans="1:6" x14ac:dyDescent="0.2">
      <c r="A101" s="6">
        <f t="shared" si="10"/>
        <v>28305</v>
      </c>
      <c r="B101" s="6">
        <f t="shared" si="11"/>
        <v>28305</v>
      </c>
      <c r="C101">
        <v>67</v>
      </c>
      <c r="D101">
        <f t="shared" si="8"/>
        <v>69</v>
      </c>
      <c r="E101">
        <f t="shared" si="9"/>
        <v>0.18904099999999999</v>
      </c>
    </row>
    <row r="102" spans="1:6" x14ac:dyDescent="0.2">
      <c r="A102" s="6">
        <f t="shared" si="10"/>
        <v>28306</v>
      </c>
      <c r="B102" s="6">
        <f t="shared" si="11"/>
        <v>28306</v>
      </c>
      <c r="C102">
        <v>67</v>
      </c>
      <c r="D102">
        <f t="shared" si="8"/>
        <v>68</v>
      </c>
      <c r="E102">
        <f t="shared" si="9"/>
        <v>0.18630099999999999</v>
      </c>
    </row>
    <row r="103" spans="1:6" x14ac:dyDescent="0.2">
      <c r="A103" s="6">
        <f t="shared" si="10"/>
        <v>28307</v>
      </c>
      <c r="B103" s="6">
        <f t="shared" si="11"/>
        <v>28307</v>
      </c>
      <c r="C103">
        <v>67</v>
      </c>
      <c r="D103">
        <f t="shared" si="8"/>
        <v>67</v>
      </c>
      <c r="E103">
        <f t="shared" si="9"/>
        <v>0.183562</v>
      </c>
    </row>
    <row r="104" spans="1:6" x14ac:dyDescent="0.2">
      <c r="A104" s="6">
        <f t="shared" si="10"/>
        <v>28308</v>
      </c>
      <c r="B104" s="6">
        <f t="shared" si="11"/>
        <v>28308</v>
      </c>
      <c r="C104">
        <v>67</v>
      </c>
      <c r="D104">
        <f t="shared" si="8"/>
        <v>66</v>
      </c>
      <c r="E104">
        <f t="shared" si="9"/>
        <v>0.18082200000000001</v>
      </c>
    </row>
    <row r="105" spans="1:6" x14ac:dyDescent="0.2">
      <c r="A105" s="6">
        <f t="shared" si="10"/>
        <v>28309</v>
      </c>
      <c r="B105" s="6">
        <f t="shared" si="11"/>
        <v>28309</v>
      </c>
      <c r="C105">
        <v>67</v>
      </c>
      <c r="D105">
        <f t="shared" si="8"/>
        <v>65</v>
      </c>
      <c r="E105">
        <f t="shared" si="9"/>
        <v>0.17808199999999999</v>
      </c>
    </row>
    <row r="106" spans="1:6" x14ac:dyDescent="0.2">
      <c r="A106" s="6">
        <f t="shared" si="10"/>
        <v>28310</v>
      </c>
      <c r="B106" s="6">
        <f t="shared" si="11"/>
        <v>28310</v>
      </c>
      <c r="C106">
        <v>67</v>
      </c>
      <c r="D106">
        <f t="shared" si="8"/>
        <v>64</v>
      </c>
      <c r="E106">
        <f t="shared" si="9"/>
        <v>0.175342</v>
      </c>
    </row>
    <row r="107" spans="1:6" x14ac:dyDescent="0.2">
      <c r="A107" s="6">
        <f t="shared" si="10"/>
        <v>28311</v>
      </c>
      <c r="B107" s="6">
        <f t="shared" si="11"/>
        <v>28311</v>
      </c>
      <c r="C107">
        <v>67</v>
      </c>
      <c r="D107">
        <f t="shared" si="8"/>
        <v>63</v>
      </c>
      <c r="E107">
        <f t="shared" si="9"/>
        <v>0.17260300000000001</v>
      </c>
    </row>
    <row r="108" spans="1:6" x14ac:dyDescent="0.2">
      <c r="A108" s="6">
        <f t="shared" si="10"/>
        <v>28312</v>
      </c>
      <c r="B108" s="6">
        <f t="shared" si="11"/>
        <v>28312</v>
      </c>
      <c r="C108">
        <v>67</v>
      </c>
      <c r="D108">
        <v>124</v>
      </c>
      <c r="E108">
        <f t="shared" si="9"/>
        <v>0.33972599999999997</v>
      </c>
      <c r="F108" s="6"/>
    </row>
    <row r="109" spans="1:6" x14ac:dyDescent="0.2">
      <c r="A109" s="6">
        <f t="shared" si="10"/>
        <v>28313</v>
      </c>
      <c r="B109" s="6">
        <f t="shared" si="11"/>
        <v>28313</v>
      </c>
      <c r="C109">
        <v>67</v>
      </c>
      <c r="D109">
        <f>D108-1</f>
        <v>123</v>
      </c>
      <c r="E109">
        <f t="shared" si="9"/>
        <v>0.33698600000000001</v>
      </c>
    </row>
    <row r="110" spans="1:6" x14ac:dyDescent="0.2">
      <c r="A110" s="6">
        <f t="shared" si="10"/>
        <v>28314</v>
      </c>
      <c r="B110" s="6">
        <f t="shared" si="11"/>
        <v>28314</v>
      </c>
      <c r="C110">
        <v>67</v>
      </c>
      <c r="D110">
        <f t="shared" ref="D110:D138" si="12">D109-1</f>
        <v>122</v>
      </c>
      <c r="E110">
        <f t="shared" si="9"/>
        <v>0.33424700000000002</v>
      </c>
    </row>
    <row r="111" spans="1:6" x14ac:dyDescent="0.2">
      <c r="A111" s="6">
        <f t="shared" si="10"/>
        <v>28315</v>
      </c>
      <c r="B111" s="6">
        <f t="shared" si="11"/>
        <v>28315</v>
      </c>
      <c r="C111">
        <v>67</v>
      </c>
      <c r="D111">
        <f t="shared" si="12"/>
        <v>121</v>
      </c>
      <c r="E111">
        <f t="shared" si="9"/>
        <v>0.331507</v>
      </c>
    </row>
    <row r="112" spans="1:6" x14ac:dyDescent="0.2">
      <c r="A112" s="6">
        <f t="shared" si="10"/>
        <v>28316</v>
      </c>
      <c r="B112" s="6">
        <f t="shared" si="11"/>
        <v>28316</v>
      </c>
      <c r="C112">
        <v>67</v>
      </c>
      <c r="D112">
        <f t="shared" si="12"/>
        <v>120</v>
      </c>
      <c r="E112">
        <f t="shared" si="9"/>
        <v>0.32876699999999998</v>
      </c>
    </row>
    <row r="113" spans="1:5" x14ac:dyDescent="0.2">
      <c r="A113" s="6">
        <f t="shared" si="10"/>
        <v>28317</v>
      </c>
      <c r="B113" s="6">
        <f t="shared" si="11"/>
        <v>28317</v>
      </c>
      <c r="C113">
        <v>67</v>
      </c>
      <c r="D113">
        <f t="shared" si="12"/>
        <v>119</v>
      </c>
      <c r="E113">
        <f t="shared" si="9"/>
        <v>0.32602700000000001</v>
      </c>
    </row>
    <row r="114" spans="1:5" x14ac:dyDescent="0.2">
      <c r="A114" s="6">
        <f t="shared" si="10"/>
        <v>28318</v>
      </c>
      <c r="B114" s="6">
        <f t="shared" si="11"/>
        <v>28318</v>
      </c>
      <c r="C114">
        <v>67</v>
      </c>
      <c r="D114">
        <f t="shared" si="12"/>
        <v>118</v>
      </c>
      <c r="E114">
        <f t="shared" si="9"/>
        <v>0.32328800000000002</v>
      </c>
    </row>
    <row r="115" spans="1:5" x14ac:dyDescent="0.2">
      <c r="A115" s="6">
        <f t="shared" si="10"/>
        <v>28319</v>
      </c>
      <c r="B115" s="6">
        <f t="shared" si="11"/>
        <v>28319</v>
      </c>
      <c r="C115">
        <v>67</v>
      </c>
      <c r="D115">
        <f t="shared" si="12"/>
        <v>117</v>
      </c>
      <c r="E115">
        <f t="shared" si="9"/>
        <v>0.320548</v>
      </c>
    </row>
    <row r="116" spans="1:5" x14ac:dyDescent="0.2">
      <c r="A116" s="6">
        <f t="shared" si="10"/>
        <v>28320</v>
      </c>
      <c r="B116" s="6">
        <f t="shared" si="11"/>
        <v>28320</v>
      </c>
      <c r="C116">
        <v>67</v>
      </c>
      <c r="D116">
        <f t="shared" si="12"/>
        <v>116</v>
      </c>
      <c r="E116">
        <f t="shared" si="9"/>
        <v>0.31780799999999998</v>
      </c>
    </row>
    <row r="117" spans="1:5" x14ac:dyDescent="0.2">
      <c r="A117" s="6">
        <f t="shared" si="10"/>
        <v>28321</v>
      </c>
      <c r="B117" s="6">
        <f t="shared" si="11"/>
        <v>28321</v>
      </c>
      <c r="C117">
        <v>67</v>
      </c>
      <c r="D117">
        <f t="shared" si="12"/>
        <v>115</v>
      </c>
      <c r="E117">
        <f t="shared" si="9"/>
        <v>0.31506800000000001</v>
      </c>
    </row>
    <row r="118" spans="1:5" x14ac:dyDescent="0.2">
      <c r="A118" s="6">
        <f t="shared" si="10"/>
        <v>28322</v>
      </c>
      <c r="B118" s="6">
        <f t="shared" si="11"/>
        <v>28322</v>
      </c>
      <c r="C118">
        <v>67</v>
      </c>
      <c r="D118">
        <f t="shared" si="12"/>
        <v>114</v>
      </c>
      <c r="E118">
        <f t="shared" si="9"/>
        <v>0.31232900000000002</v>
      </c>
    </row>
    <row r="119" spans="1:5" x14ac:dyDescent="0.2">
      <c r="A119" s="6">
        <f t="shared" si="10"/>
        <v>28323</v>
      </c>
      <c r="B119" s="6">
        <f t="shared" si="11"/>
        <v>28323</v>
      </c>
      <c r="C119">
        <v>67</v>
      </c>
      <c r="D119">
        <f t="shared" si="12"/>
        <v>113</v>
      </c>
      <c r="E119">
        <f t="shared" si="9"/>
        <v>0.309589</v>
      </c>
    </row>
    <row r="120" spans="1:5" x14ac:dyDescent="0.2">
      <c r="A120" s="6">
        <f t="shared" si="10"/>
        <v>28324</v>
      </c>
      <c r="B120" s="6">
        <f t="shared" si="11"/>
        <v>28324</v>
      </c>
      <c r="C120">
        <v>67</v>
      </c>
      <c r="D120">
        <f t="shared" si="12"/>
        <v>112</v>
      </c>
      <c r="E120">
        <f t="shared" si="9"/>
        <v>0.30684899999999998</v>
      </c>
    </row>
    <row r="121" spans="1:5" x14ac:dyDescent="0.2">
      <c r="A121" s="6">
        <f t="shared" si="10"/>
        <v>28325</v>
      </c>
      <c r="B121" s="6">
        <f t="shared" si="11"/>
        <v>28325</v>
      </c>
      <c r="C121">
        <v>67</v>
      </c>
      <c r="D121">
        <f t="shared" si="12"/>
        <v>111</v>
      </c>
      <c r="E121">
        <f t="shared" si="9"/>
        <v>0.30410999999999999</v>
      </c>
    </row>
    <row r="122" spans="1:5" x14ac:dyDescent="0.2">
      <c r="A122" s="6">
        <f t="shared" si="10"/>
        <v>28326</v>
      </c>
      <c r="B122" s="6">
        <f t="shared" si="11"/>
        <v>28326</v>
      </c>
      <c r="C122">
        <v>67</v>
      </c>
      <c r="D122">
        <f t="shared" si="12"/>
        <v>110</v>
      </c>
      <c r="E122">
        <f t="shared" si="9"/>
        <v>0.30137000000000003</v>
      </c>
    </row>
    <row r="123" spans="1:5" x14ac:dyDescent="0.2">
      <c r="A123" s="6">
        <f t="shared" si="10"/>
        <v>28327</v>
      </c>
      <c r="B123" s="6">
        <f t="shared" si="11"/>
        <v>28327</v>
      </c>
      <c r="C123">
        <v>67</v>
      </c>
      <c r="D123">
        <f t="shared" si="12"/>
        <v>109</v>
      </c>
      <c r="E123">
        <f t="shared" si="9"/>
        <v>0.29863000000000001</v>
      </c>
    </row>
    <row r="124" spans="1:5" x14ac:dyDescent="0.2">
      <c r="A124" s="6">
        <f t="shared" si="10"/>
        <v>28328</v>
      </c>
      <c r="B124" s="6">
        <f t="shared" si="11"/>
        <v>28328</v>
      </c>
      <c r="C124">
        <v>67</v>
      </c>
      <c r="D124">
        <f t="shared" si="12"/>
        <v>108</v>
      </c>
      <c r="E124">
        <f t="shared" si="9"/>
        <v>0.29588999999999999</v>
      </c>
    </row>
    <row r="125" spans="1:5" x14ac:dyDescent="0.2">
      <c r="A125" s="6">
        <f t="shared" si="10"/>
        <v>28329</v>
      </c>
      <c r="B125" s="6">
        <f t="shared" si="11"/>
        <v>28329</v>
      </c>
      <c r="C125">
        <v>67</v>
      </c>
      <c r="D125">
        <f t="shared" si="12"/>
        <v>107</v>
      </c>
      <c r="E125">
        <f t="shared" si="9"/>
        <v>0.29315099999999999</v>
      </c>
    </row>
    <row r="126" spans="1:5" x14ac:dyDescent="0.2">
      <c r="A126" s="6">
        <f t="shared" si="10"/>
        <v>28330</v>
      </c>
      <c r="B126" s="6">
        <f t="shared" si="11"/>
        <v>28330</v>
      </c>
      <c r="C126">
        <v>67</v>
      </c>
      <c r="D126">
        <f t="shared" si="12"/>
        <v>106</v>
      </c>
      <c r="E126">
        <f t="shared" si="9"/>
        <v>0.29041099999999997</v>
      </c>
    </row>
    <row r="127" spans="1:5" x14ac:dyDescent="0.2">
      <c r="A127" s="6">
        <f t="shared" si="10"/>
        <v>28331</v>
      </c>
      <c r="B127" s="6">
        <f t="shared" si="11"/>
        <v>28331</v>
      </c>
      <c r="C127">
        <v>67</v>
      </c>
      <c r="D127">
        <f t="shared" si="12"/>
        <v>105</v>
      </c>
      <c r="E127">
        <f t="shared" si="9"/>
        <v>0.28767100000000001</v>
      </c>
    </row>
    <row r="128" spans="1:5" x14ac:dyDescent="0.2">
      <c r="A128" s="6">
        <f t="shared" si="10"/>
        <v>28332</v>
      </c>
      <c r="B128" s="6">
        <f t="shared" si="11"/>
        <v>28332</v>
      </c>
      <c r="C128">
        <v>67</v>
      </c>
      <c r="D128">
        <f t="shared" si="12"/>
        <v>104</v>
      </c>
      <c r="E128">
        <f t="shared" si="9"/>
        <v>0.28493200000000002</v>
      </c>
    </row>
    <row r="129" spans="1:6" x14ac:dyDescent="0.2">
      <c r="A129" s="6">
        <f t="shared" si="10"/>
        <v>28333</v>
      </c>
      <c r="B129" s="6">
        <f t="shared" si="11"/>
        <v>28333</v>
      </c>
      <c r="C129">
        <v>67</v>
      </c>
      <c r="D129">
        <f t="shared" si="12"/>
        <v>103</v>
      </c>
      <c r="E129">
        <f t="shared" si="9"/>
        <v>0.282192</v>
      </c>
    </row>
    <row r="130" spans="1:6" x14ac:dyDescent="0.2">
      <c r="A130" s="6">
        <f t="shared" si="10"/>
        <v>28334</v>
      </c>
      <c r="B130" s="6">
        <f t="shared" si="11"/>
        <v>28334</v>
      </c>
      <c r="C130">
        <v>67</v>
      </c>
      <c r="D130">
        <f t="shared" si="12"/>
        <v>102</v>
      </c>
      <c r="E130">
        <f t="shared" si="9"/>
        <v>0.27945199999999998</v>
      </c>
    </row>
    <row r="131" spans="1:6" x14ac:dyDescent="0.2">
      <c r="A131" s="6">
        <f t="shared" si="10"/>
        <v>28335</v>
      </c>
      <c r="B131" s="6">
        <f t="shared" si="11"/>
        <v>28335</v>
      </c>
      <c r="C131">
        <v>67</v>
      </c>
      <c r="D131">
        <f t="shared" si="12"/>
        <v>101</v>
      </c>
      <c r="E131">
        <f t="shared" si="9"/>
        <v>0.27671200000000001</v>
      </c>
    </row>
    <row r="132" spans="1:6" x14ac:dyDescent="0.2">
      <c r="A132" s="6">
        <f t="shared" si="10"/>
        <v>28336</v>
      </c>
      <c r="B132" s="6">
        <f t="shared" si="11"/>
        <v>28336</v>
      </c>
      <c r="C132">
        <v>67</v>
      </c>
      <c r="D132">
        <f t="shared" si="12"/>
        <v>100</v>
      </c>
      <c r="E132">
        <f t="shared" si="9"/>
        <v>0.27397300000000002</v>
      </c>
    </row>
    <row r="133" spans="1:6" x14ac:dyDescent="0.2">
      <c r="A133" s="6">
        <f t="shared" si="10"/>
        <v>28337</v>
      </c>
      <c r="B133" s="6">
        <f t="shared" si="11"/>
        <v>28337</v>
      </c>
      <c r="C133">
        <v>67</v>
      </c>
      <c r="D133">
        <f t="shared" si="12"/>
        <v>99</v>
      </c>
      <c r="E133">
        <f t="shared" si="9"/>
        <v>0.271233</v>
      </c>
    </row>
    <row r="134" spans="1:6" x14ac:dyDescent="0.2">
      <c r="A134" s="6">
        <f t="shared" si="10"/>
        <v>28338</v>
      </c>
      <c r="B134" s="6">
        <f t="shared" si="11"/>
        <v>28338</v>
      </c>
      <c r="C134">
        <v>67</v>
      </c>
      <c r="D134">
        <f t="shared" si="12"/>
        <v>98</v>
      </c>
      <c r="E134">
        <f t="shared" si="9"/>
        <v>0.26849299999999998</v>
      </c>
    </row>
    <row r="135" spans="1:6" x14ac:dyDescent="0.2">
      <c r="A135" s="6">
        <f t="shared" si="10"/>
        <v>28339</v>
      </c>
      <c r="B135" s="6">
        <f t="shared" si="11"/>
        <v>28339</v>
      </c>
      <c r="C135">
        <v>67</v>
      </c>
      <c r="D135">
        <f t="shared" si="12"/>
        <v>97</v>
      </c>
      <c r="E135">
        <f t="shared" si="9"/>
        <v>0.26575300000000002</v>
      </c>
    </row>
    <row r="136" spans="1:6" x14ac:dyDescent="0.2">
      <c r="A136" s="6">
        <f t="shared" si="10"/>
        <v>28340</v>
      </c>
      <c r="B136" s="6">
        <f t="shared" si="11"/>
        <v>28340</v>
      </c>
      <c r="C136">
        <v>67</v>
      </c>
      <c r="D136">
        <f t="shared" si="12"/>
        <v>96</v>
      </c>
      <c r="E136">
        <f t="shared" si="9"/>
        <v>0.26301400000000003</v>
      </c>
    </row>
    <row r="137" spans="1:6" x14ac:dyDescent="0.2">
      <c r="A137" s="6">
        <f t="shared" si="10"/>
        <v>28341</v>
      </c>
      <c r="B137" s="6">
        <f t="shared" si="11"/>
        <v>28341</v>
      </c>
      <c r="C137">
        <v>67</v>
      </c>
      <c r="D137">
        <f t="shared" si="12"/>
        <v>95</v>
      </c>
      <c r="E137">
        <f t="shared" si="9"/>
        <v>0.26027400000000001</v>
      </c>
    </row>
    <row r="138" spans="1:6" x14ac:dyDescent="0.2">
      <c r="A138" s="6">
        <f t="shared" si="10"/>
        <v>28342</v>
      </c>
      <c r="B138" s="6">
        <f t="shared" si="11"/>
        <v>28342</v>
      </c>
      <c r="C138">
        <v>67</v>
      </c>
      <c r="D138">
        <f t="shared" si="12"/>
        <v>94</v>
      </c>
      <c r="E138">
        <f t="shared" si="9"/>
        <v>0.25753399999999999</v>
      </c>
    </row>
    <row r="139" spans="1:6" x14ac:dyDescent="0.2">
      <c r="A139" s="6">
        <f t="shared" si="10"/>
        <v>28343</v>
      </c>
      <c r="B139" s="6">
        <f t="shared" si="11"/>
        <v>28343</v>
      </c>
      <c r="C139">
        <v>67</v>
      </c>
      <c r="D139">
        <v>154</v>
      </c>
      <c r="E139">
        <f t="shared" si="9"/>
        <v>0.42191800000000002</v>
      </c>
      <c r="F139" s="6"/>
    </row>
    <row r="140" spans="1:6" x14ac:dyDescent="0.2">
      <c r="A140" s="6">
        <f t="shared" si="10"/>
        <v>28344</v>
      </c>
      <c r="B140" s="6">
        <f t="shared" si="11"/>
        <v>28344</v>
      </c>
      <c r="C140">
        <v>67</v>
      </c>
      <c r="D140">
        <f>D139-1</f>
        <v>153</v>
      </c>
      <c r="E140">
        <f t="shared" si="9"/>
        <v>0.419178</v>
      </c>
    </row>
    <row r="141" spans="1:6" x14ac:dyDescent="0.2">
      <c r="A141" s="6">
        <f t="shared" si="10"/>
        <v>28345</v>
      </c>
      <c r="B141" s="6">
        <f t="shared" si="11"/>
        <v>28345</v>
      </c>
      <c r="C141">
        <v>67</v>
      </c>
      <c r="D141">
        <f t="shared" ref="D141:D169" si="13">D140-1</f>
        <v>152</v>
      </c>
      <c r="E141">
        <f t="shared" si="9"/>
        <v>0.41643799999999997</v>
      </c>
    </row>
    <row r="142" spans="1:6" x14ac:dyDescent="0.2">
      <c r="A142" s="6">
        <f t="shared" si="10"/>
        <v>28346</v>
      </c>
      <c r="B142" s="6">
        <f t="shared" si="11"/>
        <v>28346</v>
      </c>
      <c r="C142">
        <v>67</v>
      </c>
      <c r="D142">
        <f t="shared" si="13"/>
        <v>151</v>
      </c>
      <c r="E142">
        <f t="shared" si="9"/>
        <v>0.41369899999999998</v>
      </c>
    </row>
    <row r="143" spans="1:6" x14ac:dyDescent="0.2">
      <c r="A143" s="6">
        <f t="shared" si="10"/>
        <v>28347</v>
      </c>
      <c r="B143" s="6">
        <f t="shared" si="11"/>
        <v>28347</v>
      </c>
      <c r="C143">
        <v>67</v>
      </c>
      <c r="D143">
        <f t="shared" si="13"/>
        <v>150</v>
      </c>
      <c r="E143">
        <f t="shared" si="9"/>
        <v>0.41095900000000002</v>
      </c>
    </row>
    <row r="144" spans="1:6" x14ac:dyDescent="0.2">
      <c r="A144" s="6">
        <f t="shared" si="10"/>
        <v>28348</v>
      </c>
      <c r="B144" s="6">
        <f t="shared" si="11"/>
        <v>28348</v>
      </c>
      <c r="C144">
        <v>67</v>
      </c>
      <c r="D144">
        <f t="shared" si="13"/>
        <v>149</v>
      </c>
      <c r="E144">
        <f t="shared" si="9"/>
        <v>0.408219</v>
      </c>
    </row>
    <row r="145" spans="1:5" x14ac:dyDescent="0.2">
      <c r="A145" s="6">
        <f t="shared" si="10"/>
        <v>28349</v>
      </c>
      <c r="B145" s="6">
        <f t="shared" si="11"/>
        <v>28349</v>
      </c>
      <c r="C145">
        <v>67</v>
      </c>
      <c r="D145">
        <f t="shared" si="13"/>
        <v>148</v>
      </c>
      <c r="E145">
        <f t="shared" si="9"/>
        <v>0.40547899999999998</v>
      </c>
    </row>
    <row r="146" spans="1:5" x14ac:dyDescent="0.2">
      <c r="A146" s="6">
        <f t="shared" si="10"/>
        <v>28350</v>
      </c>
      <c r="B146" s="6">
        <f t="shared" si="11"/>
        <v>28350</v>
      </c>
      <c r="C146">
        <v>67</v>
      </c>
      <c r="D146">
        <f t="shared" si="13"/>
        <v>147</v>
      </c>
      <c r="E146">
        <f t="shared" ref="E146:E209" si="14">ROUND(D146/365,6)</f>
        <v>0.40273999999999999</v>
      </c>
    </row>
    <row r="147" spans="1:5" x14ac:dyDescent="0.2">
      <c r="A147" s="6">
        <f t="shared" ref="A147:A210" si="15">A146+1</f>
        <v>28351</v>
      </c>
      <c r="B147" s="6">
        <f t="shared" ref="B147:B210" si="16">A147</f>
        <v>28351</v>
      </c>
      <c r="C147">
        <v>67</v>
      </c>
      <c r="D147">
        <f t="shared" si="13"/>
        <v>146</v>
      </c>
      <c r="E147">
        <f t="shared" si="14"/>
        <v>0.4</v>
      </c>
    </row>
    <row r="148" spans="1:5" x14ac:dyDescent="0.2">
      <c r="A148" s="6">
        <f t="shared" si="15"/>
        <v>28352</v>
      </c>
      <c r="B148" s="6">
        <f t="shared" si="16"/>
        <v>28352</v>
      </c>
      <c r="C148">
        <v>67</v>
      </c>
      <c r="D148">
        <f t="shared" si="13"/>
        <v>145</v>
      </c>
      <c r="E148">
        <f t="shared" si="14"/>
        <v>0.39726</v>
      </c>
    </row>
    <row r="149" spans="1:5" x14ac:dyDescent="0.2">
      <c r="A149" s="6">
        <f t="shared" si="15"/>
        <v>28353</v>
      </c>
      <c r="B149" s="6">
        <f t="shared" si="16"/>
        <v>28353</v>
      </c>
      <c r="C149">
        <v>67</v>
      </c>
      <c r="D149">
        <f t="shared" si="13"/>
        <v>144</v>
      </c>
      <c r="E149">
        <f t="shared" si="14"/>
        <v>0.39452100000000001</v>
      </c>
    </row>
    <row r="150" spans="1:5" x14ac:dyDescent="0.2">
      <c r="A150" s="6">
        <f t="shared" si="15"/>
        <v>28354</v>
      </c>
      <c r="B150" s="6">
        <f t="shared" si="16"/>
        <v>28354</v>
      </c>
      <c r="C150">
        <v>67</v>
      </c>
      <c r="D150">
        <f t="shared" si="13"/>
        <v>143</v>
      </c>
      <c r="E150">
        <f t="shared" si="14"/>
        <v>0.39178099999999999</v>
      </c>
    </row>
    <row r="151" spans="1:5" x14ac:dyDescent="0.2">
      <c r="A151" s="6">
        <f t="shared" si="15"/>
        <v>28355</v>
      </c>
      <c r="B151" s="6">
        <f t="shared" si="16"/>
        <v>28355</v>
      </c>
      <c r="C151">
        <v>67</v>
      </c>
      <c r="D151">
        <f t="shared" si="13"/>
        <v>142</v>
      </c>
      <c r="E151">
        <f t="shared" si="14"/>
        <v>0.38904100000000003</v>
      </c>
    </row>
    <row r="152" spans="1:5" x14ac:dyDescent="0.2">
      <c r="A152" s="6">
        <f t="shared" si="15"/>
        <v>28356</v>
      </c>
      <c r="B152" s="6">
        <f t="shared" si="16"/>
        <v>28356</v>
      </c>
      <c r="C152">
        <v>67</v>
      </c>
      <c r="D152">
        <f t="shared" si="13"/>
        <v>141</v>
      </c>
      <c r="E152">
        <f t="shared" si="14"/>
        <v>0.38630100000000001</v>
      </c>
    </row>
    <row r="153" spans="1:5" x14ac:dyDescent="0.2">
      <c r="A153" s="6">
        <f t="shared" si="15"/>
        <v>28357</v>
      </c>
      <c r="B153" s="6">
        <f t="shared" si="16"/>
        <v>28357</v>
      </c>
      <c r="C153">
        <v>67</v>
      </c>
      <c r="D153">
        <f t="shared" si="13"/>
        <v>140</v>
      </c>
      <c r="E153">
        <f t="shared" si="14"/>
        <v>0.38356200000000001</v>
      </c>
    </row>
    <row r="154" spans="1:5" x14ac:dyDescent="0.2">
      <c r="A154" s="6">
        <f t="shared" si="15"/>
        <v>28358</v>
      </c>
      <c r="B154" s="6">
        <f t="shared" si="16"/>
        <v>28358</v>
      </c>
      <c r="C154">
        <v>67</v>
      </c>
      <c r="D154">
        <f t="shared" si="13"/>
        <v>139</v>
      </c>
      <c r="E154">
        <f t="shared" si="14"/>
        <v>0.38082199999999999</v>
      </c>
    </row>
    <row r="155" spans="1:5" x14ac:dyDescent="0.2">
      <c r="A155" s="6">
        <f t="shared" si="15"/>
        <v>28359</v>
      </c>
      <c r="B155" s="6">
        <f t="shared" si="16"/>
        <v>28359</v>
      </c>
      <c r="C155">
        <v>67</v>
      </c>
      <c r="D155">
        <f t="shared" si="13"/>
        <v>138</v>
      </c>
      <c r="E155">
        <f t="shared" si="14"/>
        <v>0.37808199999999997</v>
      </c>
    </row>
    <row r="156" spans="1:5" x14ac:dyDescent="0.2">
      <c r="A156" s="6">
        <f t="shared" si="15"/>
        <v>28360</v>
      </c>
      <c r="B156" s="6">
        <f t="shared" si="16"/>
        <v>28360</v>
      </c>
      <c r="C156">
        <v>67</v>
      </c>
      <c r="D156">
        <f t="shared" si="13"/>
        <v>137</v>
      </c>
      <c r="E156">
        <f t="shared" si="14"/>
        <v>0.37534200000000001</v>
      </c>
    </row>
    <row r="157" spans="1:5" x14ac:dyDescent="0.2">
      <c r="A157" s="6">
        <f t="shared" si="15"/>
        <v>28361</v>
      </c>
      <c r="B157" s="6">
        <f t="shared" si="16"/>
        <v>28361</v>
      </c>
      <c r="C157">
        <v>67</v>
      </c>
      <c r="D157">
        <f t="shared" si="13"/>
        <v>136</v>
      </c>
      <c r="E157">
        <f t="shared" si="14"/>
        <v>0.37260300000000002</v>
      </c>
    </row>
    <row r="158" spans="1:5" x14ac:dyDescent="0.2">
      <c r="A158" s="6">
        <f t="shared" si="15"/>
        <v>28362</v>
      </c>
      <c r="B158" s="6">
        <f t="shared" si="16"/>
        <v>28362</v>
      </c>
      <c r="C158">
        <v>67</v>
      </c>
      <c r="D158">
        <f t="shared" si="13"/>
        <v>135</v>
      </c>
      <c r="E158">
        <f t="shared" si="14"/>
        <v>0.369863</v>
      </c>
    </row>
    <row r="159" spans="1:5" x14ac:dyDescent="0.2">
      <c r="A159" s="6">
        <f t="shared" si="15"/>
        <v>28363</v>
      </c>
      <c r="B159" s="6">
        <f t="shared" si="16"/>
        <v>28363</v>
      </c>
      <c r="C159">
        <v>67</v>
      </c>
      <c r="D159">
        <f t="shared" si="13"/>
        <v>134</v>
      </c>
      <c r="E159">
        <f t="shared" si="14"/>
        <v>0.36712299999999998</v>
      </c>
    </row>
    <row r="160" spans="1:5" x14ac:dyDescent="0.2">
      <c r="A160" s="6">
        <f t="shared" si="15"/>
        <v>28364</v>
      </c>
      <c r="B160" s="6">
        <f t="shared" si="16"/>
        <v>28364</v>
      </c>
      <c r="C160">
        <v>67</v>
      </c>
      <c r="D160">
        <f t="shared" si="13"/>
        <v>133</v>
      </c>
      <c r="E160">
        <f t="shared" si="14"/>
        <v>0.36438399999999999</v>
      </c>
    </row>
    <row r="161" spans="1:6" x14ac:dyDescent="0.2">
      <c r="A161" s="6">
        <f t="shared" si="15"/>
        <v>28365</v>
      </c>
      <c r="B161" s="6">
        <f t="shared" si="16"/>
        <v>28365</v>
      </c>
      <c r="C161">
        <v>67</v>
      </c>
      <c r="D161">
        <f t="shared" si="13"/>
        <v>132</v>
      </c>
      <c r="E161">
        <f t="shared" si="14"/>
        <v>0.36164400000000002</v>
      </c>
    </row>
    <row r="162" spans="1:6" x14ac:dyDescent="0.2">
      <c r="A162" s="6">
        <f t="shared" si="15"/>
        <v>28366</v>
      </c>
      <c r="B162" s="6">
        <f t="shared" si="16"/>
        <v>28366</v>
      </c>
      <c r="C162">
        <v>67</v>
      </c>
      <c r="D162">
        <f t="shared" si="13"/>
        <v>131</v>
      </c>
      <c r="E162">
        <f t="shared" si="14"/>
        <v>0.358904</v>
      </c>
    </row>
    <row r="163" spans="1:6" x14ac:dyDescent="0.2">
      <c r="A163" s="6">
        <f t="shared" si="15"/>
        <v>28367</v>
      </c>
      <c r="B163" s="6">
        <f t="shared" si="16"/>
        <v>28367</v>
      </c>
      <c r="C163">
        <v>67</v>
      </c>
      <c r="D163">
        <f t="shared" si="13"/>
        <v>130</v>
      </c>
      <c r="E163">
        <f t="shared" si="14"/>
        <v>0.35616399999999998</v>
      </c>
    </row>
    <row r="164" spans="1:6" x14ac:dyDescent="0.2">
      <c r="A164" s="6">
        <f t="shared" si="15"/>
        <v>28368</v>
      </c>
      <c r="B164" s="6">
        <f t="shared" si="16"/>
        <v>28368</v>
      </c>
      <c r="C164">
        <v>67</v>
      </c>
      <c r="D164">
        <f t="shared" si="13"/>
        <v>129</v>
      </c>
      <c r="E164">
        <f t="shared" si="14"/>
        <v>0.35342499999999999</v>
      </c>
    </row>
    <row r="165" spans="1:6" x14ac:dyDescent="0.2">
      <c r="A165" s="6">
        <f t="shared" si="15"/>
        <v>28369</v>
      </c>
      <c r="B165" s="6">
        <f t="shared" si="16"/>
        <v>28369</v>
      </c>
      <c r="C165">
        <v>67</v>
      </c>
      <c r="D165">
        <f t="shared" si="13"/>
        <v>128</v>
      </c>
      <c r="E165">
        <f t="shared" si="14"/>
        <v>0.35068500000000002</v>
      </c>
    </row>
    <row r="166" spans="1:6" x14ac:dyDescent="0.2">
      <c r="A166" s="6">
        <f t="shared" si="15"/>
        <v>28370</v>
      </c>
      <c r="B166" s="6">
        <f t="shared" si="16"/>
        <v>28370</v>
      </c>
      <c r="C166">
        <v>67</v>
      </c>
      <c r="D166">
        <f t="shared" si="13"/>
        <v>127</v>
      </c>
      <c r="E166">
        <f t="shared" si="14"/>
        <v>0.347945</v>
      </c>
    </row>
    <row r="167" spans="1:6" x14ac:dyDescent="0.2">
      <c r="A167" s="6">
        <f t="shared" si="15"/>
        <v>28371</v>
      </c>
      <c r="B167" s="6">
        <f t="shared" si="16"/>
        <v>28371</v>
      </c>
      <c r="C167">
        <v>67</v>
      </c>
      <c r="D167">
        <f t="shared" si="13"/>
        <v>126</v>
      </c>
      <c r="E167">
        <f t="shared" si="14"/>
        <v>0.34520499999999998</v>
      </c>
    </row>
    <row r="168" spans="1:6" x14ac:dyDescent="0.2">
      <c r="A168" s="6">
        <f t="shared" si="15"/>
        <v>28372</v>
      </c>
      <c r="B168" s="6">
        <f t="shared" si="16"/>
        <v>28372</v>
      </c>
      <c r="C168">
        <v>67</v>
      </c>
      <c r="D168">
        <f t="shared" si="13"/>
        <v>125</v>
      </c>
      <c r="E168">
        <f t="shared" si="14"/>
        <v>0.34246599999999999</v>
      </c>
    </row>
    <row r="169" spans="1:6" x14ac:dyDescent="0.2">
      <c r="A169" s="6">
        <f t="shared" si="15"/>
        <v>28373</v>
      </c>
      <c r="B169" s="6">
        <f t="shared" si="16"/>
        <v>28373</v>
      </c>
      <c r="C169">
        <v>67</v>
      </c>
      <c r="D169">
        <f t="shared" si="13"/>
        <v>124</v>
      </c>
      <c r="E169">
        <f t="shared" si="14"/>
        <v>0.33972599999999997</v>
      </c>
    </row>
    <row r="170" spans="1:6" x14ac:dyDescent="0.2">
      <c r="A170" s="6">
        <f t="shared" si="15"/>
        <v>28374</v>
      </c>
      <c r="B170" s="6">
        <f t="shared" si="16"/>
        <v>28374</v>
      </c>
      <c r="C170">
        <v>67</v>
      </c>
      <c r="D170">
        <v>182</v>
      </c>
      <c r="E170">
        <f t="shared" si="14"/>
        <v>0.49863000000000002</v>
      </c>
      <c r="F170" s="6"/>
    </row>
    <row r="171" spans="1:6" x14ac:dyDescent="0.2">
      <c r="A171" s="6">
        <f t="shared" si="15"/>
        <v>28375</v>
      </c>
      <c r="B171" s="6">
        <f t="shared" si="16"/>
        <v>28375</v>
      </c>
      <c r="C171">
        <v>67</v>
      </c>
      <c r="D171">
        <f>D170-1</f>
        <v>181</v>
      </c>
      <c r="E171">
        <f t="shared" si="14"/>
        <v>0.49589</v>
      </c>
    </row>
    <row r="172" spans="1:6" x14ac:dyDescent="0.2">
      <c r="A172" s="6">
        <f t="shared" si="15"/>
        <v>28376</v>
      </c>
      <c r="B172" s="6">
        <f t="shared" si="16"/>
        <v>28376</v>
      </c>
      <c r="C172">
        <v>67</v>
      </c>
      <c r="D172">
        <f t="shared" ref="D172:D199" si="17">D171-1</f>
        <v>180</v>
      </c>
      <c r="E172">
        <f t="shared" si="14"/>
        <v>0.49315100000000001</v>
      </c>
    </row>
    <row r="173" spans="1:6" x14ac:dyDescent="0.2">
      <c r="A173" s="6">
        <f t="shared" si="15"/>
        <v>28377</v>
      </c>
      <c r="B173" s="6">
        <f t="shared" si="16"/>
        <v>28377</v>
      </c>
      <c r="C173">
        <v>67</v>
      </c>
      <c r="D173">
        <f t="shared" si="17"/>
        <v>179</v>
      </c>
      <c r="E173">
        <f t="shared" si="14"/>
        <v>0.49041099999999999</v>
      </c>
    </row>
    <row r="174" spans="1:6" x14ac:dyDescent="0.2">
      <c r="A174" s="6">
        <f t="shared" si="15"/>
        <v>28378</v>
      </c>
      <c r="B174" s="6">
        <f t="shared" si="16"/>
        <v>28378</v>
      </c>
      <c r="C174">
        <v>67</v>
      </c>
      <c r="D174">
        <f t="shared" si="17"/>
        <v>178</v>
      </c>
      <c r="E174">
        <f t="shared" si="14"/>
        <v>0.48767100000000002</v>
      </c>
    </row>
    <row r="175" spans="1:6" x14ac:dyDescent="0.2">
      <c r="A175" s="6">
        <f t="shared" si="15"/>
        <v>28379</v>
      </c>
      <c r="B175" s="6">
        <f t="shared" si="16"/>
        <v>28379</v>
      </c>
      <c r="C175">
        <v>67</v>
      </c>
      <c r="D175">
        <f t="shared" si="17"/>
        <v>177</v>
      </c>
      <c r="E175">
        <f t="shared" si="14"/>
        <v>0.48493199999999997</v>
      </c>
    </row>
    <row r="176" spans="1:6" x14ac:dyDescent="0.2">
      <c r="A176" s="6">
        <f t="shared" si="15"/>
        <v>28380</v>
      </c>
      <c r="B176" s="6">
        <f t="shared" si="16"/>
        <v>28380</v>
      </c>
      <c r="C176">
        <v>67</v>
      </c>
      <c r="D176">
        <f t="shared" si="17"/>
        <v>176</v>
      </c>
      <c r="E176">
        <f t="shared" si="14"/>
        <v>0.48219200000000001</v>
      </c>
    </row>
    <row r="177" spans="1:5" x14ac:dyDescent="0.2">
      <c r="A177" s="6">
        <f t="shared" si="15"/>
        <v>28381</v>
      </c>
      <c r="B177" s="6">
        <f t="shared" si="16"/>
        <v>28381</v>
      </c>
      <c r="C177">
        <v>67</v>
      </c>
      <c r="D177">
        <f t="shared" si="17"/>
        <v>175</v>
      </c>
      <c r="E177">
        <f t="shared" si="14"/>
        <v>0.47945199999999999</v>
      </c>
    </row>
    <row r="178" spans="1:5" x14ac:dyDescent="0.2">
      <c r="A178" s="6">
        <f t="shared" si="15"/>
        <v>28382</v>
      </c>
      <c r="B178" s="6">
        <f t="shared" si="16"/>
        <v>28382</v>
      </c>
      <c r="C178">
        <v>67</v>
      </c>
      <c r="D178">
        <f t="shared" si="17"/>
        <v>174</v>
      </c>
      <c r="E178">
        <f t="shared" si="14"/>
        <v>0.47671200000000002</v>
      </c>
    </row>
    <row r="179" spans="1:5" x14ac:dyDescent="0.2">
      <c r="A179" s="6">
        <f t="shared" si="15"/>
        <v>28383</v>
      </c>
      <c r="B179" s="6">
        <f t="shared" si="16"/>
        <v>28383</v>
      </c>
      <c r="C179">
        <v>67</v>
      </c>
      <c r="D179">
        <f t="shared" si="17"/>
        <v>173</v>
      </c>
      <c r="E179">
        <f t="shared" si="14"/>
        <v>0.47397299999999998</v>
      </c>
    </row>
    <row r="180" spans="1:5" x14ac:dyDescent="0.2">
      <c r="A180" s="6">
        <f t="shared" si="15"/>
        <v>28384</v>
      </c>
      <c r="B180" s="6">
        <f t="shared" si="16"/>
        <v>28384</v>
      </c>
      <c r="C180">
        <v>67</v>
      </c>
      <c r="D180">
        <f t="shared" si="17"/>
        <v>172</v>
      </c>
      <c r="E180">
        <f t="shared" si="14"/>
        <v>0.47123300000000001</v>
      </c>
    </row>
    <row r="181" spans="1:5" x14ac:dyDescent="0.2">
      <c r="A181" s="6">
        <f t="shared" si="15"/>
        <v>28385</v>
      </c>
      <c r="B181" s="6">
        <f t="shared" si="16"/>
        <v>28385</v>
      </c>
      <c r="C181">
        <v>67</v>
      </c>
      <c r="D181">
        <f t="shared" si="17"/>
        <v>171</v>
      </c>
      <c r="E181">
        <f t="shared" si="14"/>
        <v>0.46849299999999999</v>
      </c>
    </row>
    <row r="182" spans="1:5" x14ac:dyDescent="0.2">
      <c r="A182" s="6">
        <f t="shared" si="15"/>
        <v>28386</v>
      </c>
      <c r="B182" s="6">
        <f t="shared" si="16"/>
        <v>28386</v>
      </c>
      <c r="C182">
        <v>67</v>
      </c>
      <c r="D182">
        <f t="shared" si="17"/>
        <v>170</v>
      </c>
      <c r="E182">
        <f t="shared" si="14"/>
        <v>0.46575299999999997</v>
      </c>
    </row>
    <row r="183" spans="1:5" x14ac:dyDescent="0.2">
      <c r="A183" s="6">
        <f t="shared" si="15"/>
        <v>28387</v>
      </c>
      <c r="B183" s="6">
        <f t="shared" si="16"/>
        <v>28387</v>
      </c>
      <c r="C183">
        <v>67</v>
      </c>
      <c r="D183">
        <f t="shared" si="17"/>
        <v>169</v>
      </c>
      <c r="E183">
        <f t="shared" si="14"/>
        <v>0.46301399999999998</v>
      </c>
    </row>
    <row r="184" spans="1:5" x14ac:dyDescent="0.2">
      <c r="A184" s="6">
        <f t="shared" si="15"/>
        <v>28388</v>
      </c>
      <c r="B184" s="6">
        <f t="shared" si="16"/>
        <v>28388</v>
      </c>
      <c r="C184">
        <v>67</v>
      </c>
      <c r="D184">
        <f t="shared" si="17"/>
        <v>168</v>
      </c>
      <c r="E184">
        <f t="shared" si="14"/>
        <v>0.46027400000000002</v>
      </c>
    </row>
    <row r="185" spans="1:5" x14ac:dyDescent="0.2">
      <c r="A185" s="6">
        <f t="shared" si="15"/>
        <v>28389</v>
      </c>
      <c r="B185" s="6">
        <f t="shared" si="16"/>
        <v>28389</v>
      </c>
      <c r="C185">
        <v>67</v>
      </c>
      <c r="D185">
        <f t="shared" si="17"/>
        <v>167</v>
      </c>
      <c r="E185">
        <f t="shared" si="14"/>
        <v>0.457534</v>
      </c>
    </row>
    <row r="186" spans="1:5" x14ac:dyDescent="0.2">
      <c r="A186" s="6">
        <f t="shared" si="15"/>
        <v>28390</v>
      </c>
      <c r="B186" s="6">
        <f t="shared" si="16"/>
        <v>28390</v>
      </c>
      <c r="C186">
        <v>67</v>
      </c>
      <c r="D186">
        <f t="shared" si="17"/>
        <v>166</v>
      </c>
      <c r="E186">
        <f t="shared" si="14"/>
        <v>0.454795</v>
      </c>
    </row>
    <row r="187" spans="1:5" x14ac:dyDescent="0.2">
      <c r="A187" s="6">
        <f t="shared" si="15"/>
        <v>28391</v>
      </c>
      <c r="B187" s="6">
        <f t="shared" si="16"/>
        <v>28391</v>
      </c>
      <c r="C187">
        <v>67</v>
      </c>
      <c r="D187">
        <f t="shared" si="17"/>
        <v>165</v>
      </c>
      <c r="E187">
        <f t="shared" si="14"/>
        <v>0.45205499999999998</v>
      </c>
    </row>
    <row r="188" spans="1:5" x14ac:dyDescent="0.2">
      <c r="A188" s="6">
        <f t="shared" si="15"/>
        <v>28392</v>
      </c>
      <c r="B188" s="6">
        <f t="shared" si="16"/>
        <v>28392</v>
      </c>
      <c r="C188">
        <v>67</v>
      </c>
      <c r="D188">
        <f t="shared" si="17"/>
        <v>164</v>
      </c>
      <c r="E188">
        <f t="shared" si="14"/>
        <v>0.44931500000000002</v>
      </c>
    </row>
    <row r="189" spans="1:5" x14ac:dyDescent="0.2">
      <c r="A189" s="6">
        <f t="shared" si="15"/>
        <v>28393</v>
      </c>
      <c r="B189" s="6">
        <f t="shared" si="16"/>
        <v>28393</v>
      </c>
      <c r="C189">
        <v>67</v>
      </c>
      <c r="D189">
        <f t="shared" si="17"/>
        <v>163</v>
      </c>
      <c r="E189">
        <f t="shared" si="14"/>
        <v>0.446575</v>
      </c>
    </row>
    <row r="190" spans="1:5" x14ac:dyDescent="0.2">
      <c r="A190" s="6">
        <f t="shared" si="15"/>
        <v>28394</v>
      </c>
      <c r="B190" s="6">
        <f t="shared" si="16"/>
        <v>28394</v>
      </c>
      <c r="C190">
        <v>67</v>
      </c>
      <c r="D190">
        <f t="shared" si="17"/>
        <v>162</v>
      </c>
      <c r="E190">
        <f t="shared" si="14"/>
        <v>0.44383600000000001</v>
      </c>
    </row>
    <row r="191" spans="1:5" x14ac:dyDescent="0.2">
      <c r="A191" s="6">
        <f t="shared" si="15"/>
        <v>28395</v>
      </c>
      <c r="B191" s="6">
        <f t="shared" si="16"/>
        <v>28395</v>
      </c>
      <c r="C191">
        <v>67</v>
      </c>
      <c r="D191">
        <f t="shared" si="17"/>
        <v>161</v>
      </c>
      <c r="E191">
        <f t="shared" si="14"/>
        <v>0.44109599999999999</v>
      </c>
    </row>
    <row r="192" spans="1:5" x14ac:dyDescent="0.2">
      <c r="A192" s="6">
        <f t="shared" si="15"/>
        <v>28396</v>
      </c>
      <c r="B192" s="6">
        <f t="shared" si="16"/>
        <v>28396</v>
      </c>
      <c r="C192">
        <v>67</v>
      </c>
      <c r="D192">
        <f t="shared" si="17"/>
        <v>160</v>
      </c>
      <c r="E192">
        <f t="shared" si="14"/>
        <v>0.43835600000000002</v>
      </c>
    </row>
    <row r="193" spans="1:6" x14ac:dyDescent="0.2">
      <c r="A193" s="6">
        <f t="shared" si="15"/>
        <v>28397</v>
      </c>
      <c r="B193" s="6">
        <f t="shared" si="16"/>
        <v>28397</v>
      </c>
      <c r="C193">
        <v>67</v>
      </c>
      <c r="D193">
        <f t="shared" si="17"/>
        <v>159</v>
      </c>
      <c r="E193">
        <f t="shared" si="14"/>
        <v>0.435616</v>
      </c>
    </row>
    <row r="194" spans="1:6" x14ac:dyDescent="0.2">
      <c r="A194" s="6">
        <f t="shared" si="15"/>
        <v>28398</v>
      </c>
      <c r="B194" s="6">
        <f t="shared" si="16"/>
        <v>28398</v>
      </c>
      <c r="C194">
        <v>67</v>
      </c>
      <c r="D194">
        <f t="shared" si="17"/>
        <v>158</v>
      </c>
      <c r="E194">
        <f t="shared" si="14"/>
        <v>0.43287700000000001</v>
      </c>
    </row>
    <row r="195" spans="1:6" x14ac:dyDescent="0.2">
      <c r="A195" s="6">
        <f t="shared" si="15"/>
        <v>28399</v>
      </c>
      <c r="B195" s="6">
        <f t="shared" si="16"/>
        <v>28399</v>
      </c>
      <c r="C195">
        <v>67</v>
      </c>
      <c r="D195">
        <f t="shared" si="17"/>
        <v>157</v>
      </c>
      <c r="E195">
        <f t="shared" si="14"/>
        <v>0.43013699999999999</v>
      </c>
    </row>
    <row r="196" spans="1:6" x14ac:dyDescent="0.2">
      <c r="A196" s="6">
        <f t="shared" si="15"/>
        <v>28400</v>
      </c>
      <c r="B196" s="6">
        <f t="shared" si="16"/>
        <v>28400</v>
      </c>
      <c r="C196">
        <v>67</v>
      </c>
      <c r="D196">
        <f t="shared" si="17"/>
        <v>156</v>
      </c>
      <c r="E196">
        <f t="shared" si="14"/>
        <v>0.42739700000000003</v>
      </c>
    </row>
    <row r="197" spans="1:6" x14ac:dyDescent="0.2">
      <c r="A197" s="6">
        <f t="shared" si="15"/>
        <v>28401</v>
      </c>
      <c r="B197" s="6">
        <f t="shared" si="16"/>
        <v>28401</v>
      </c>
      <c r="C197">
        <v>67</v>
      </c>
      <c r="D197">
        <f t="shared" si="17"/>
        <v>155</v>
      </c>
      <c r="E197">
        <f t="shared" si="14"/>
        <v>0.42465799999999998</v>
      </c>
    </row>
    <row r="198" spans="1:6" x14ac:dyDescent="0.2">
      <c r="A198" s="6">
        <f t="shared" si="15"/>
        <v>28402</v>
      </c>
      <c r="B198" s="6">
        <f t="shared" si="16"/>
        <v>28402</v>
      </c>
      <c r="C198">
        <v>67</v>
      </c>
      <c r="D198">
        <f t="shared" si="17"/>
        <v>154</v>
      </c>
      <c r="E198">
        <f t="shared" si="14"/>
        <v>0.42191800000000002</v>
      </c>
    </row>
    <row r="199" spans="1:6" x14ac:dyDescent="0.2">
      <c r="A199" s="6">
        <f t="shared" si="15"/>
        <v>28403</v>
      </c>
      <c r="B199" s="6">
        <f t="shared" si="16"/>
        <v>28403</v>
      </c>
      <c r="C199">
        <v>67</v>
      </c>
      <c r="D199">
        <f t="shared" si="17"/>
        <v>153</v>
      </c>
      <c r="E199">
        <f t="shared" si="14"/>
        <v>0.419178</v>
      </c>
    </row>
    <row r="200" spans="1:6" x14ac:dyDescent="0.2">
      <c r="A200" s="6">
        <f t="shared" si="15"/>
        <v>28404</v>
      </c>
      <c r="B200" s="6">
        <f t="shared" si="16"/>
        <v>28404</v>
      </c>
      <c r="C200">
        <v>67</v>
      </c>
      <c r="D200">
        <v>213</v>
      </c>
      <c r="E200">
        <f t="shared" si="14"/>
        <v>0.58356200000000003</v>
      </c>
      <c r="F200" s="6"/>
    </row>
    <row r="201" spans="1:6" x14ac:dyDescent="0.2">
      <c r="A201" s="6">
        <f t="shared" si="15"/>
        <v>28405</v>
      </c>
      <c r="B201" s="6">
        <f t="shared" si="16"/>
        <v>28405</v>
      </c>
      <c r="C201">
        <v>67</v>
      </c>
      <c r="D201">
        <f>D200-1</f>
        <v>212</v>
      </c>
      <c r="E201">
        <f t="shared" si="14"/>
        <v>0.58082199999999995</v>
      </c>
    </row>
    <row r="202" spans="1:6" x14ac:dyDescent="0.2">
      <c r="A202" s="6">
        <f t="shared" si="15"/>
        <v>28406</v>
      </c>
      <c r="B202" s="6">
        <f t="shared" si="16"/>
        <v>28406</v>
      </c>
      <c r="C202">
        <v>67</v>
      </c>
      <c r="D202">
        <f t="shared" ref="D202:D230" si="18">D201-1</f>
        <v>211</v>
      </c>
      <c r="E202">
        <f t="shared" si="14"/>
        <v>0.57808199999999998</v>
      </c>
    </row>
    <row r="203" spans="1:6" x14ac:dyDescent="0.2">
      <c r="A203" s="6">
        <f t="shared" si="15"/>
        <v>28407</v>
      </c>
      <c r="B203" s="6">
        <f t="shared" si="16"/>
        <v>28407</v>
      </c>
      <c r="C203">
        <v>67</v>
      </c>
      <c r="D203">
        <f t="shared" si="18"/>
        <v>210</v>
      </c>
      <c r="E203">
        <f t="shared" si="14"/>
        <v>0.57534200000000002</v>
      </c>
    </row>
    <row r="204" spans="1:6" x14ac:dyDescent="0.2">
      <c r="A204" s="6">
        <f t="shared" si="15"/>
        <v>28408</v>
      </c>
      <c r="B204" s="6">
        <f t="shared" si="16"/>
        <v>28408</v>
      </c>
      <c r="C204">
        <v>67</v>
      </c>
      <c r="D204">
        <f t="shared" si="18"/>
        <v>209</v>
      </c>
      <c r="E204">
        <f t="shared" si="14"/>
        <v>0.57260299999999997</v>
      </c>
    </row>
    <row r="205" spans="1:6" x14ac:dyDescent="0.2">
      <c r="A205" s="6">
        <f t="shared" si="15"/>
        <v>28409</v>
      </c>
      <c r="B205" s="6">
        <f t="shared" si="16"/>
        <v>28409</v>
      </c>
      <c r="C205">
        <v>67</v>
      </c>
      <c r="D205">
        <f t="shared" si="18"/>
        <v>208</v>
      </c>
      <c r="E205">
        <f t="shared" si="14"/>
        <v>0.56986300000000001</v>
      </c>
    </row>
    <row r="206" spans="1:6" x14ac:dyDescent="0.2">
      <c r="A206" s="6">
        <f t="shared" si="15"/>
        <v>28410</v>
      </c>
      <c r="B206" s="6">
        <f t="shared" si="16"/>
        <v>28410</v>
      </c>
      <c r="C206">
        <v>67</v>
      </c>
      <c r="D206">
        <f t="shared" si="18"/>
        <v>207</v>
      </c>
      <c r="E206">
        <f t="shared" si="14"/>
        <v>0.56712300000000004</v>
      </c>
    </row>
    <row r="207" spans="1:6" x14ac:dyDescent="0.2">
      <c r="A207" s="6">
        <f t="shared" si="15"/>
        <v>28411</v>
      </c>
      <c r="B207" s="6">
        <f t="shared" si="16"/>
        <v>28411</v>
      </c>
      <c r="C207">
        <v>67</v>
      </c>
      <c r="D207">
        <f t="shared" si="18"/>
        <v>206</v>
      </c>
      <c r="E207">
        <f t="shared" si="14"/>
        <v>0.564384</v>
      </c>
    </row>
    <row r="208" spans="1:6" x14ac:dyDescent="0.2">
      <c r="A208" s="6">
        <f t="shared" si="15"/>
        <v>28412</v>
      </c>
      <c r="B208" s="6">
        <f t="shared" si="16"/>
        <v>28412</v>
      </c>
      <c r="C208">
        <v>67</v>
      </c>
      <c r="D208">
        <f t="shared" si="18"/>
        <v>205</v>
      </c>
      <c r="E208">
        <f t="shared" si="14"/>
        <v>0.56164400000000003</v>
      </c>
    </row>
    <row r="209" spans="1:5" x14ac:dyDescent="0.2">
      <c r="A209" s="6">
        <f t="shared" si="15"/>
        <v>28413</v>
      </c>
      <c r="B209" s="6">
        <f t="shared" si="16"/>
        <v>28413</v>
      </c>
      <c r="C209">
        <v>67</v>
      </c>
      <c r="D209">
        <f t="shared" si="18"/>
        <v>204</v>
      </c>
      <c r="E209">
        <f t="shared" si="14"/>
        <v>0.55890399999999996</v>
      </c>
    </row>
    <row r="210" spans="1:5" x14ac:dyDescent="0.2">
      <c r="A210" s="6">
        <f t="shared" si="15"/>
        <v>28414</v>
      </c>
      <c r="B210" s="6">
        <f t="shared" si="16"/>
        <v>28414</v>
      </c>
      <c r="C210">
        <v>67</v>
      </c>
      <c r="D210">
        <f t="shared" si="18"/>
        <v>203</v>
      </c>
      <c r="E210">
        <f t="shared" ref="E210:E273" si="19">ROUND(D210/365,6)</f>
        <v>0.55616399999999999</v>
      </c>
    </row>
    <row r="211" spans="1:5" x14ac:dyDescent="0.2">
      <c r="A211" s="6">
        <f t="shared" ref="A211:A274" si="20">A210+1</f>
        <v>28415</v>
      </c>
      <c r="B211" s="6">
        <f t="shared" ref="B211:B274" si="21">A211</f>
        <v>28415</v>
      </c>
      <c r="C211">
        <v>67</v>
      </c>
      <c r="D211">
        <f t="shared" si="18"/>
        <v>202</v>
      </c>
      <c r="E211">
        <f t="shared" si="19"/>
        <v>0.55342499999999994</v>
      </c>
    </row>
    <row r="212" spans="1:5" x14ac:dyDescent="0.2">
      <c r="A212" s="6">
        <f t="shared" si="20"/>
        <v>28416</v>
      </c>
      <c r="B212" s="6">
        <f t="shared" si="21"/>
        <v>28416</v>
      </c>
      <c r="C212">
        <v>67</v>
      </c>
      <c r="D212">
        <f t="shared" si="18"/>
        <v>201</v>
      </c>
      <c r="E212">
        <f t="shared" si="19"/>
        <v>0.55068499999999998</v>
      </c>
    </row>
    <row r="213" spans="1:5" x14ac:dyDescent="0.2">
      <c r="A213" s="6">
        <f t="shared" si="20"/>
        <v>28417</v>
      </c>
      <c r="B213" s="6">
        <f t="shared" si="21"/>
        <v>28417</v>
      </c>
      <c r="C213">
        <v>67</v>
      </c>
      <c r="D213">
        <f t="shared" si="18"/>
        <v>200</v>
      </c>
      <c r="E213">
        <f t="shared" si="19"/>
        <v>0.54794500000000002</v>
      </c>
    </row>
    <row r="214" spans="1:5" x14ac:dyDescent="0.2">
      <c r="A214" s="6">
        <f t="shared" si="20"/>
        <v>28418</v>
      </c>
      <c r="B214" s="6">
        <f t="shared" si="21"/>
        <v>28418</v>
      </c>
      <c r="C214">
        <v>67</v>
      </c>
      <c r="D214">
        <f t="shared" si="18"/>
        <v>199</v>
      </c>
      <c r="E214">
        <f t="shared" si="19"/>
        <v>0.54520500000000005</v>
      </c>
    </row>
    <row r="215" spans="1:5" x14ac:dyDescent="0.2">
      <c r="A215" s="6">
        <f t="shared" si="20"/>
        <v>28419</v>
      </c>
      <c r="B215" s="6">
        <f t="shared" si="21"/>
        <v>28419</v>
      </c>
      <c r="C215">
        <v>67</v>
      </c>
      <c r="D215">
        <f t="shared" si="18"/>
        <v>198</v>
      </c>
      <c r="E215">
        <f t="shared" si="19"/>
        <v>0.542466</v>
      </c>
    </row>
    <row r="216" spans="1:5" x14ac:dyDescent="0.2">
      <c r="A216" s="6">
        <f t="shared" si="20"/>
        <v>28420</v>
      </c>
      <c r="B216" s="6">
        <f t="shared" si="21"/>
        <v>28420</v>
      </c>
      <c r="C216">
        <v>67</v>
      </c>
      <c r="D216">
        <f t="shared" si="18"/>
        <v>197</v>
      </c>
      <c r="E216">
        <f t="shared" si="19"/>
        <v>0.53972600000000004</v>
      </c>
    </row>
    <row r="217" spans="1:5" x14ac:dyDescent="0.2">
      <c r="A217" s="6">
        <f t="shared" si="20"/>
        <v>28421</v>
      </c>
      <c r="B217" s="6">
        <f t="shared" si="21"/>
        <v>28421</v>
      </c>
      <c r="C217">
        <v>67</v>
      </c>
      <c r="D217">
        <f t="shared" si="18"/>
        <v>196</v>
      </c>
      <c r="E217">
        <f t="shared" si="19"/>
        <v>0.53698599999999996</v>
      </c>
    </row>
    <row r="218" spans="1:5" x14ac:dyDescent="0.2">
      <c r="A218" s="6">
        <f t="shared" si="20"/>
        <v>28422</v>
      </c>
      <c r="B218" s="6">
        <f t="shared" si="21"/>
        <v>28422</v>
      </c>
      <c r="C218">
        <v>67</v>
      </c>
      <c r="D218">
        <f t="shared" si="18"/>
        <v>195</v>
      </c>
      <c r="E218">
        <f t="shared" si="19"/>
        <v>0.53424700000000003</v>
      </c>
    </row>
    <row r="219" spans="1:5" x14ac:dyDescent="0.2">
      <c r="A219" s="6">
        <f t="shared" si="20"/>
        <v>28423</v>
      </c>
      <c r="B219" s="6">
        <f t="shared" si="21"/>
        <v>28423</v>
      </c>
      <c r="C219">
        <v>67</v>
      </c>
      <c r="D219">
        <f t="shared" si="18"/>
        <v>194</v>
      </c>
      <c r="E219">
        <f t="shared" si="19"/>
        <v>0.53150699999999995</v>
      </c>
    </row>
    <row r="220" spans="1:5" x14ac:dyDescent="0.2">
      <c r="A220" s="6">
        <f t="shared" si="20"/>
        <v>28424</v>
      </c>
      <c r="B220" s="6">
        <f t="shared" si="21"/>
        <v>28424</v>
      </c>
      <c r="C220">
        <v>67</v>
      </c>
      <c r="D220">
        <f t="shared" si="18"/>
        <v>193</v>
      </c>
      <c r="E220">
        <f t="shared" si="19"/>
        <v>0.52876699999999999</v>
      </c>
    </row>
    <row r="221" spans="1:5" x14ac:dyDescent="0.2">
      <c r="A221" s="6">
        <f t="shared" si="20"/>
        <v>28425</v>
      </c>
      <c r="B221" s="6">
        <f t="shared" si="21"/>
        <v>28425</v>
      </c>
      <c r="C221">
        <v>67</v>
      </c>
      <c r="D221">
        <f t="shared" si="18"/>
        <v>192</v>
      </c>
      <c r="E221">
        <f t="shared" si="19"/>
        <v>0.52602700000000002</v>
      </c>
    </row>
    <row r="222" spans="1:5" x14ac:dyDescent="0.2">
      <c r="A222" s="6">
        <f t="shared" si="20"/>
        <v>28426</v>
      </c>
      <c r="B222" s="6">
        <f t="shared" si="21"/>
        <v>28426</v>
      </c>
      <c r="C222">
        <v>67</v>
      </c>
      <c r="D222">
        <f t="shared" si="18"/>
        <v>191</v>
      </c>
      <c r="E222">
        <f t="shared" si="19"/>
        <v>0.52328799999999998</v>
      </c>
    </row>
    <row r="223" spans="1:5" x14ac:dyDescent="0.2">
      <c r="A223" s="6">
        <f t="shared" si="20"/>
        <v>28427</v>
      </c>
      <c r="B223" s="6">
        <f t="shared" si="21"/>
        <v>28427</v>
      </c>
      <c r="C223">
        <v>67</v>
      </c>
      <c r="D223">
        <f t="shared" si="18"/>
        <v>190</v>
      </c>
      <c r="E223">
        <f t="shared" si="19"/>
        <v>0.52054800000000001</v>
      </c>
    </row>
    <row r="224" spans="1:5" x14ac:dyDescent="0.2">
      <c r="A224" s="6">
        <f t="shared" si="20"/>
        <v>28428</v>
      </c>
      <c r="B224" s="6">
        <f t="shared" si="21"/>
        <v>28428</v>
      </c>
      <c r="C224">
        <v>67</v>
      </c>
      <c r="D224">
        <f t="shared" si="18"/>
        <v>189</v>
      </c>
      <c r="E224">
        <f t="shared" si="19"/>
        <v>0.51780800000000005</v>
      </c>
    </row>
    <row r="225" spans="1:6" x14ac:dyDescent="0.2">
      <c r="A225" s="6">
        <f t="shared" si="20"/>
        <v>28429</v>
      </c>
      <c r="B225" s="6">
        <f t="shared" si="21"/>
        <v>28429</v>
      </c>
      <c r="C225">
        <v>67</v>
      </c>
      <c r="D225">
        <f t="shared" si="18"/>
        <v>188</v>
      </c>
      <c r="E225">
        <f t="shared" si="19"/>
        <v>0.51506799999999997</v>
      </c>
    </row>
    <row r="226" spans="1:6" x14ac:dyDescent="0.2">
      <c r="A226" s="6">
        <f t="shared" si="20"/>
        <v>28430</v>
      </c>
      <c r="B226" s="6">
        <f t="shared" si="21"/>
        <v>28430</v>
      </c>
      <c r="C226">
        <v>67</v>
      </c>
      <c r="D226">
        <f t="shared" si="18"/>
        <v>187</v>
      </c>
      <c r="E226">
        <f t="shared" si="19"/>
        <v>0.51232900000000003</v>
      </c>
    </row>
    <row r="227" spans="1:6" x14ac:dyDescent="0.2">
      <c r="A227" s="6">
        <f t="shared" si="20"/>
        <v>28431</v>
      </c>
      <c r="B227" s="6">
        <f t="shared" si="21"/>
        <v>28431</v>
      </c>
      <c r="C227">
        <v>67</v>
      </c>
      <c r="D227">
        <f t="shared" si="18"/>
        <v>186</v>
      </c>
      <c r="E227">
        <f t="shared" si="19"/>
        <v>0.50958899999999996</v>
      </c>
    </row>
    <row r="228" spans="1:6" x14ac:dyDescent="0.2">
      <c r="A228" s="6">
        <f t="shared" si="20"/>
        <v>28432</v>
      </c>
      <c r="B228" s="6">
        <f t="shared" si="21"/>
        <v>28432</v>
      </c>
      <c r="C228">
        <v>67</v>
      </c>
      <c r="D228">
        <f t="shared" si="18"/>
        <v>185</v>
      </c>
      <c r="E228">
        <f t="shared" si="19"/>
        <v>0.50684899999999999</v>
      </c>
    </row>
    <row r="229" spans="1:6" x14ac:dyDescent="0.2">
      <c r="A229" s="6">
        <f t="shared" si="20"/>
        <v>28433</v>
      </c>
      <c r="B229" s="6">
        <f t="shared" si="21"/>
        <v>28433</v>
      </c>
      <c r="C229">
        <v>67</v>
      </c>
      <c r="D229">
        <f t="shared" si="18"/>
        <v>184</v>
      </c>
      <c r="E229">
        <f t="shared" si="19"/>
        <v>0.50410999999999995</v>
      </c>
    </row>
    <row r="230" spans="1:6" x14ac:dyDescent="0.2">
      <c r="A230" s="6">
        <f t="shared" si="20"/>
        <v>28434</v>
      </c>
      <c r="B230" s="6">
        <f t="shared" si="21"/>
        <v>28434</v>
      </c>
      <c r="C230">
        <v>67</v>
      </c>
      <c r="D230">
        <f t="shared" si="18"/>
        <v>183</v>
      </c>
      <c r="E230">
        <f t="shared" si="19"/>
        <v>0.50136999999999998</v>
      </c>
    </row>
    <row r="231" spans="1:6" x14ac:dyDescent="0.2">
      <c r="A231" s="6">
        <f t="shared" si="20"/>
        <v>28435</v>
      </c>
      <c r="B231" s="6">
        <f t="shared" si="21"/>
        <v>28435</v>
      </c>
      <c r="C231">
        <v>67</v>
      </c>
      <c r="D231">
        <v>243</v>
      </c>
      <c r="E231">
        <f t="shared" si="19"/>
        <v>0.66575300000000004</v>
      </c>
      <c r="F231" s="6"/>
    </row>
    <row r="232" spans="1:6" x14ac:dyDescent="0.2">
      <c r="A232" s="6">
        <f t="shared" si="20"/>
        <v>28436</v>
      </c>
      <c r="B232" s="6">
        <f t="shared" si="21"/>
        <v>28436</v>
      </c>
      <c r="C232">
        <v>67</v>
      </c>
      <c r="D232">
        <f>D231-1</f>
        <v>242</v>
      </c>
      <c r="E232">
        <f t="shared" si="19"/>
        <v>0.66301399999999999</v>
      </c>
    </row>
    <row r="233" spans="1:6" x14ac:dyDescent="0.2">
      <c r="A233" s="6">
        <f t="shared" si="20"/>
        <v>28437</v>
      </c>
      <c r="B233" s="6">
        <f t="shared" si="21"/>
        <v>28437</v>
      </c>
      <c r="C233">
        <v>67</v>
      </c>
      <c r="D233">
        <f t="shared" ref="D233:D260" si="22">D232-1</f>
        <v>241</v>
      </c>
      <c r="E233">
        <f t="shared" si="19"/>
        <v>0.66027400000000003</v>
      </c>
    </row>
    <row r="234" spans="1:6" x14ac:dyDescent="0.2">
      <c r="A234" s="6">
        <f t="shared" si="20"/>
        <v>28438</v>
      </c>
      <c r="B234" s="6">
        <f t="shared" si="21"/>
        <v>28438</v>
      </c>
      <c r="C234">
        <v>67</v>
      </c>
      <c r="D234">
        <f t="shared" si="22"/>
        <v>240</v>
      </c>
      <c r="E234">
        <f t="shared" si="19"/>
        <v>0.65753399999999995</v>
      </c>
    </row>
    <row r="235" spans="1:6" x14ac:dyDescent="0.2">
      <c r="A235" s="6">
        <f t="shared" si="20"/>
        <v>28439</v>
      </c>
      <c r="B235" s="6">
        <f t="shared" si="21"/>
        <v>28439</v>
      </c>
      <c r="C235">
        <v>67</v>
      </c>
      <c r="D235">
        <f t="shared" si="22"/>
        <v>239</v>
      </c>
      <c r="E235">
        <f t="shared" si="19"/>
        <v>0.65479500000000002</v>
      </c>
    </row>
    <row r="236" spans="1:6" x14ac:dyDescent="0.2">
      <c r="A236" s="6">
        <f t="shared" si="20"/>
        <v>28440</v>
      </c>
      <c r="B236" s="6">
        <f t="shared" si="21"/>
        <v>28440</v>
      </c>
      <c r="C236">
        <v>67</v>
      </c>
      <c r="D236">
        <f t="shared" si="22"/>
        <v>238</v>
      </c>
      <c r="E236">
        <f t="shared" si="19"/>
        <v>0.65205500000000005</v>
      </c>
    </row>
    <row r="237" spans="1:6" x14ac:dyDescent="0.2">
      <c r="A237" s="6">
        <f t="shared" si="20"/>
        <v>28441</v>
      </c>
      <c r="B237" s="6">
        <f t="shared" si="21"/>
        <v>28441</v>
      </c>
      <c r="C237">
        <v>67</v>
      </c>
      <c r="D237">
        <f t="shared" si="22"/>
        <v>237</v>
      </c>
      <c r="E237">
        <f t="shared" si="19"/>
        <v>0.64931499999999998</v>
      </c>
    </row>
    <row r="238" spans="1:6" x14ac:dyDescent="0.2">
      <c r="A238" s="6">
        <f t="shared" si="20"/>
        <v>28442</v>
      </c>
      <c r="B238" s="6">
        <f t="shared" si="21"/>
        <v>28442</v>
      </c>
      <c r="C238">
        <v>67</v>
      </c>
      <c r="D238">
        <f t="shared" si="22"/>
        <v>236</v>
      </c>
      <c r="E238">
        <f t="shared" si="19"/>
        <v>0.64657500000000001</v>
      </c>
    </row>
    <row r="239" spans="1:6" x14ac:dyDescent="0.2">
      <c r="A239" s="6">
        <f t="shared" si="20"/>
        <v>28443</v>
      </c>
      <c r="B239" s="6">
        <f t="shared" si="21"/>
        <v>28443</v>
      </c>
      <c r="C239">
        <v>67</v>
      </c>
      <c r="D239">
        <f t="shared" si="22"/>
        <v>235</v>
      </c>
      <c r="E239">
        <f t="shared" si="19"/>
        <v>0.64383599999999996</v>
      </c>
    </row>
    <row r="240" spans="1:6" x14ac:dyDescent="0.2">
      <c r="A240" s="6">
        <f t="shared" si="20"/>
        <v>28444</v>
      </c>
      <c r="B240" s="6">
        <f t="shared" si="21"/>
        <v>28444</v>
      </c>
      <c r="C240">
        <v>67</v>
      </c>
      <c r="D240">
        <f t="shared" si="22"/>
        <v>234</v>
      </c>
      <c r="E240">
        <f t="shared" si="19"/>
        <v>0.641096</v>
      </c>
    </row>
    <row r="241" spans="1:5" x14ac:dyDescent="0.2">
      <c r="A241" s="6">
        <f t="shared" si="20"/>
        <v>28445</v>
      </c>
      <c r="B241" s="6">
        <f t="shared" si="21"/>
        <v>28445</v>
      </c>
      <c r="C241">
        <v>67</v>
      </c>
      <c r="D241">
        <f t="shared" si="22"/>
        <v>233</v>
      </c>
      <c r="E241">
        <f t="shared" si="19"/>
        <v>0.63835600000000003</v>
      </c>
    </row>
    <row r="242" spans="1:5" x14ac:dyDescent="0.2">
      <c r="A242" s="6">
        <f t="shared" si="20"/>
        <v>28446</v>
      </c>
      <c r="B242" s="6">
        <f t="shared" si="21"/>
        <v>28446</v>
      </c>
      <c r="C242">
        <v>67</v>
      </c>
      <c r="D242">
        <f t="shared" si="22"/>
        <v>232</v>
      </c>
      <c r="E242">
        <f t="shared" si="19"/>
        <v>0.63561599999999996</v>
      </c>
    </row>
    <row r="243" spans="1:5" x14ac:dyDescent="0.2">
      <c r="A243" s="6">
        <f t="shared" si="20"/>
        <v>28447</v>
      </c>
      <c r="B243" s="6">
        <f t="shared" si="21"/>
        <v>28447</v>
      </c>
      <c r="C243">
        <v>67</v>
      </c>
      <c r="D243">
        <f t="shared" si="22"/>
        <v>231</v>
      </c>
      <c r="E243">
        <f t="shared" si="19"/>
        <v>0.63287700000000002</v>
      </c>
    </row>
    <row r="244" spans="1:5" x14ac:dyDescent="0.2">
      <c r="A244" s="6">
        <f t="shared" si="20"/>
        <v>28448</v>
      </c>
      <c r="B244" s="6">
        <f t="shared" si="21"/>
        <v>28448</v>
      </c>
      <c r="C244">
        <v>67</v>
      </c>
      <c r="D244">
        <f t="shared" si="22"/>
        <v>230</v>
      </c>
      <c r="E244">
        <f t="shared" si="19"/>
        <v>0.63013699999999995</v>
      </c>
    </row>
    <row r="245" spans="1:5" x14ac:dyDescent="0.2">
      <c r="A245" s="6">
        <f t="shared" si="20"/>
        <v>28449</v>
      </c>
      <c r="B245" s="6">
        <f t="shared" si="21"/>
        <v>28449</v>
      </c>
      <c r="C245">
        <v>67</v>
      </c>
      <c r="D245">
        <f t="shared" si="22"/>
        <v>229</v>
      </c>
      <c r="E245">
        <f t="shared" si="19"/>
        <v>0.62739699999999998</v>
      </c>
    </row>
    <row r="246" spans="1:5" x14ac:dyDescent="0.2">
      <c r="A246" s="6">
        <f t="shared" si="20"/>
        <v>28450</v>
      </c>
      <c r="B246" s="6">
        <f t="shared" si="21"/>
        <v>28450</v>
      </c>
      <c r="C246">
        <v>67</v>
      </c>
      <c r="D246">
        <f t="shared" si="22"/>
        <v>228</v>
      </c>
      <c r="E246">
        <f t="shared" si="19"/>
        <v>0.62465800000000005</v>
      </c>
    </row>
    <row r="247" spans="1:5" x14ac:dyDescent="0.2">
      <c r="A247" s="6">
        <f t="shared" si="20"/>
        <v>28451</v>
      </c>
      <c r="B247" s="6">
        <f t="shared" si="21"/>
        <v>28451</v>
      </c>
      <c r="C247">
        <v>67</v>
      </c>
      <c r="D247">
        <f t="shared" si="22"/>
        <v>227</v>
      </c>
      <c r="E247">
        <f t="shared" si="19"/>
        <v>0.62191799999999997</v>
      </c>
    </row>
    <row r="248" spans="1:5" x14ac:dyDescent="0.2">
      <c r="A248" s="6">
        <f t="shared" si="20"/>
        <v>28452</v>
      </c>
      <c r="B248" s="6">
        <f t="shared" si="21"/>
        <v>28452</v>
      </c>
      <c r="C248">
        <v>67</v>
      </c>
      <c r="D248">
        <f t="shared" si="22"/>
        <v>226</v>
      </c>
      <c r="E248">
        <f t="shared" si="19"/>
        <v>0.61917800000000001</v>
      </c>
    </row>
    <row r="249" spans="1:5" x14ac:dyDescent="0.2">
      <c r="A249" s="6">
        <f t="shared" si="20"/>
        <v>28453</v>
      </c>
      <c r="B249" s="6">
        <f t="shared" si="21"/>
        <v>28453</v>
      </c>
      <c r="C249">
        <v>67</v>
      </c>
      <c r="D249">
        <f t="shared" si="22"/>
        <v>225</v>
      </c>
      <c r="E249">
        <f t="shared" si="19"/>
        <v>0.61643800000000004</v>
      </c>
    </row>
    <row r="250" spans="1:5" x14ac:dyDescent="0.2">
      <c r="A250" s="6">
        <f t="shared" si="20"/>
        <v>28454</v>
      </c>
      <c r="B250" s="6">
        <f t="shared" si="21"/>
        <v>28454</v>
      </c>
      <c r="C250">
        <v>67</v>
      </c>
      <c r="D250">
        <f t="shared" si="22"/>
        <v>224</v>
      </c>
      <c r="E250">
        <f t="shared" si="19"/>
        <v>0.61369899999999999</v>
      </c>
    </row>
    <row r="251" spans="1:5" x14ac:dyDescent="0.2">
      <c r="A251" s="6">
        <f t="shared" si="20"/>
        <v>28455</v>
      </c>
      <c r="B251" s="6">
        <f t="shared" si="21"/>
        <v>28455</v>
      </c>
      <c r="C251">
        <v>67</v>
      </c>
      <c r="D251">
        <f t="shared" si="22"/>
        <v>223</v>
      </c>
      <c r="E251">
        <f t="shared" si="19"/>
        <v>0.61095900000000003</v>
      </c>
    </row>
    <row r="252" spans="1:5" x14ac:dyDescent="0.2">
      <c r="A252" s="6">
        <f t="shared" si="20"/>
        <v>28456</v>
      </c>
      <c r="B252" s="6">
        <f t="shared" si="21"/>
        <v>28456</v>
      </c>
      <c r="C252">
        <v>67</v>
      </c>
      <c r="D252">
        <f t="shared" si="22"/>
        <v>222</v>
      </c>
      <c r="E252">
        <f t="shared" si="19"/>
        <v>0.60821899999999995</v>
      </c>
    </row>
    <row r="253" spans="1:5" x14ac:dyDescent="0.2">
      <c r="A253" s="6">
        <f t="shared" si="20"/>
        <v>28457</v>
      </c>
      <c r="B253" s="6">
        <f t="shared" si="21"/>
        <v>28457</v>
      </c>
      <c r="C253">
        <v>67</v>
      </c>
      <c r="D253">
        <f t="shared" si="22"/>
        <v>221</v>
      </c>
      <c r="E253">
        <f t="shared" si="19"/>
        <v>0.60547899999999999</v>
      </c>
    </row>
    <row r="254" spans="1:5" x14ac:dyDescent="0.2">
      <c r="A254" s="6">
        <f t="shared" si="20"/>
        <v>28458</v>
      </c>
      <c r="B254" s="6">
        <f t="shared" si="21"/>
        <v>28458</v>
      </c>
      <c r="C254">
        <v>67</v>
      </c>
      <c r="D254">
        <f t="shared" si="22"/>
        <v>220</v>
      </c>
      <c r="E254">
        <f t="shared" si="19"/>
        <v>0.60274000000000005</v>
      </c>
    </row>
    <row r="255" spans="1:5" x14ac:dyDescent="0.2">
      <c r="A255" s="6">
        <f t="shared" si="20"/>
        <v>28459</v>
      </c>
      <c r="B255" s="6">
        <f t="shared" si="21"/>
        <v>28459</v>
      </c>
      <c r="C255">
        <v>67</v>
      </c>
      <c r="D255">
        <f t="shared" si="22"/>
        <v>219</v>
      </c>
      <c r="E255">
        <f t="shared" si="19"/>
        <v>0.6</v>
      </c>
    </row>
    <row r="256" spans="1:5" x14ac:dyDescent="0.2">
      <c r="A256" s="6">
        <f t="shared" si="20"/>
        <v>28460</v>
      </c>
      <c r="B256" s="6">
        <f t="shared" si="21"/>
        <v>28460</v>
      </c>
      <c r="C256">
        <v>67</v>
      </c>
      <c r="D256">
        <f t="shared" si="22"/>
        <v>218</v>
      </c>
      <c r="E256">
        <f t="shared" si="19"/>
        <v>0.59726000000000001</v>
      </c>
    </row>
    <row r="257" spans="1:6" x14ac:dyDescent="0.2">
      <c r="A257" s="6">
        <f t="shared" si="20"/>
        <v>28461</v>
      </c>
      <c r="B257" s="6">
        <f t="shared" si="21"/>
        <v>28461</v>
      </c>
      <c r="C257">
        <v>67</v>
      </c>
      <c r="D257">
        <f t="shared" si="22"/>
        <v>217</v>
      </c>
      <c r="E257">
        <f t="shared" si="19"/>
        <v>0.59452099999999997</v>
      </c>
    </row>
    <row r="258" spans="1:6" x14ac:dyDescent="0.2">
      <c r="A258" s="6">
        <f t="shared" si="20"/>
        <v>28462</v>
      </c>
      <c r="B258" s="6">
        <f t="shared" si="21"/>
        <v>28462</v>
      </c>
      <c r="C258">
        <v>67</v>
      </c>
      <c r="D258">
        <f t="shared" si="22"/>
        <v>216</v>
      </c>
      <c r="E258">
        <f t="shared" si="19"/>
        <v>0.591781</v>
      </c>
    </row>
    <row r="259" spans="1:6" x14ac:dyDescent="0.2">
      <c r="A259" s="6">
        <f t="shared" si="20"/>
        <v>28463</v>
      </c>
      <c r="B259" s="6">
        <f t="shared" si="21"/>
        <v>28463</v>
      </c>
      <c r="C259">
        <v>67</v>
      </c>
      <c r="D259">
        <f t="shared" si="22"/>
        <v>215</v>
      </c>
      <c r="E259">
        <f t="shared" si="19"/>
        <v>0.58904100000000004</v>
      </c>
    </row>
    <row r="260" spans="1:6" x14ac:dyDescent="0.2">
      <c r="A260" s="6">
        <f t="shared" si="20"/>
        <v>28464</v>
      </c>
      <c r="B260" s="6">
        <f t="shared" si="21"/>
        <v>28464</v>
      </c>
      <c r="C260">
        <v>67</v>
      </c>
      <c r="D260">
        <f t="shared" si="22"/>
        <v>214</v>
      </c>
      <c r="E260">
        <f t="shared" si="19"/>
        <v>0.58630099999999996</v>
      </c>
    </row>
    <row r="261" spans="1:6" x14ac:dyDescent="0.2">
      <c r="A261" s="6">
        <f t="shared" si="20"/>
        <v>28465</v>
      </c>
      <c r="B261" s="6">
        <f t="shared" si="21"/>
        <v>28465</v>
      </c>
      <c r="C261">
        <v>67</v>
      </c>
      <c r="D261">
        <v>275</v>
      </c>
      <c r="E261">
        <f t="shared" si="19"/>
        <v>0.75342500000000001</v>
      </c>
      <c r="F261" s="6"/>
    </row>
    <row r="262" spans="1:6" x14ac:dyDescent="0.2">
      <c r="A262" s="6">
        <f t="shared" si="20"/>
        <v>28466</v>
      </c>
      <c r="B262" s="6">
        <f t="shared" si="21"/>
        <v>28466</v>
      </c>
      <c r="C262">
        <v>67</v>
      </c>
      <c r="D262">
        <f>D261-1</f>
        <v>274</v>
      </c>
      <c r="E262">
        <f t="shared" si="19"/>
        <v>0.75068500000000005</v>
      </c>
    </row>
    <row r="263" spans="1:6" x14ac:dyDescent="0.2">
      <c r="A263" s="6">
        <f t="shared" si="20"/>
        <v>28467</v>
      </c>
      <c r="B263" s="6">
        <f t="shared" si="21"/>
        <v>28467</v>
      </c>
      <c r="C263">
        <v>67</v>
      </c>
      <c r="D263">
        <f t="shared" ref="D263:D291" si="23">D262-1</f>
        <v>273</v>
      </c>
      <c r="E263">
        <f t="shared" si="19"/>
        <v>0.74794499999999997</v>
      </c>
    </row>
    <row r="264" spans="1:6" x14ac:dyDescent="0.2">
      <c r="A264" s="6">
        <f t="shared" si="20"/>
        <v>28468</v>
      </c>
      <c r="B264" s="6">
        <f t="shared" si="21"/>
        <v>28468</v>
      </c>
      <c r="C264">
        <v>67</v>
      </c>
      <c r="D264">
        <f t="shared" si="23"/>
        <v>272</v>
      </c>
      <c r="E264">
        <f t="shared" si="19"/>
        <v>0.74520500000000001</v>
      </c>
    </row>
    <row r="265" spans="1:6" x14ac:dyDescent="0.2">
      <c r="A265" s="6">
        <f t="shared" si="20"/>
        <v>28469</v>
      </c>
      <c r="B265" s="6">
        <f t="shared" si="21"/>
        <v>28469</v>
      </c>
      <c r="C265">
        <v>67</v>
      </c>
      <c r="D265">
        <f t="shared" si="23"/>
        <v>271</v>
      </c>
      <c r="E265">
        <f t="shared" si="19"/>
        <v>0.74246599999999996</v>
      </c>
    </row>
    <row r="266" spans="1:6" x14ac:dyDescent="0.2">
      <c r="A266" s="6">
        <f t="shared" si="20"/>
        <v>28470</v>
      </c>
      <c r="B266" s="6">
        <f t="shared" si="21"/>
        <v>28470</v>
      </c>
      <c r="C266">
        <v>67</v>
      </c>
      <c r="D266">
        <f t="shared" si="23"/>
        <v>270</v>
      </c>
      <c r="E266">
        <f t="shared" si="19"/>
        <v>0.73972599999999999</v>
      </c>
    </row>
    <row r="267" spans="1:6" x14ac:dyDescent="0.2">
      <c r="A267" s="6">
        <f t="shared" si="20"/>
        <v>28471</v>
      </c>
      <c r="B267" s="6">
        <f t="shared" si="21"/>
        <v>28471</v>
      </c>
      <c r="C267">
        <v>67</v>
      </c>
      <c r="D267">
        <f t="shared" si="23"/>
        <v>269</v>
      </c>
      <c r="E267">
        <f t="shared" si="19"/>
        <v>0.73698600000000003</v>
      </c>
    </row>
    <row r="268" spans="1:6" x14ac:dyDescent="0.2">
      <c r="A268" s="6">
        <f t="shared" si="20"/>
        <v>28472</v>
      </c>
      <c r="B268" s="6">
        <f t="shared" si="21"/>
        <v>28472</v>
      </c>
      <c r="C268">
        <v>67</v>
      </c>
      <c r="D268">
        <f t="shared" si="23"/>
        <v>268</v>
      </c>
      <c r="E268">
        <f t="shared" si="19"/>
        <v>0.73424699999999998</v>
      </c>
    </row>
    <row r="269" spans="1:6" x14ac:dyDescent="0.2">
      <c r="A269" s="6">
        <f t="shared" si="20"/>
        <v>28473</v>
      </c>
      <c r="B269" s="6">
        <f t="shared" si="21"/>
        <v>28473</v>
      </c>
      <c r="C269">
        <v>67</v>
      </c>
      <c r="D269">
        <f t="shared" si="23"/>
        <v>267</v>
      </c>
      <c r="E269">
        <f t="shared" si="19"/>
        <v>0.73150700000000002</v>
      </c>
    </row>
    <row r="270" spans="1:6" x14ac:dyDescent="0.2">
      <c r="A270" s="6">
        <f t="shared" si="20"/>
        <v>28474</v>
      </c>
      <c r="B270" s="6">
        <f t="shared" si="21"/>
        <v>28474</v>
      </c>
      <c r="C270">
        <v>67</v>
      </c>
      <c r="D270">
        <f t="shared" si="23"/>
        <v>266</v>
      </c>
      <c r="E270">
        <f t="shared" si="19"/>
        <v>0.72876700000000005</v>
      </c>
    </row>
    <row r="271" spans="1:6" x14ac:dyDescent="0.2">
      <c r="A271" s="6">
        <f t="shared" si="20"/>
        <v>28475</v>
      </c>
      <c r="B271" s="6">
        <f t="shared" si="21"/>
        <v>28475</v>
      </c>
      <c r="C271">
        <v>67</v>
      </c>
      <c r="D271">
        <f t="shared" si="23"/>
        <v>265</v>
      </c>
      <c r="E271">
        <f t="shared" si="19"/>
        <v>0.72602699999999998</v>
      </c>
    </row>
    <row r="272" spans="1:6" x14ac:dyDescent="0.2">
      <c r="A272" s="6">
        <f t="shared" si="20"/>
        <v>28476</v>
      </c>
      <c r="B272" s="6">
        <f t="shared" si="21"/>
        <v>28476</v>
      </c>
      <c r="C272">
        <v>67</v>
      </c>
      <c r="D272">
        <f t="shared" si="23"/>
        <v>264</v>
      </c>
      <c r="E272">
        <f t="shared" si="19"/>
        <v>0.72328800000000004</v>
      </c>
    </row>
    <row r="273" spans="1:5" x14ac:dyDescent="0.2">
      <c r="A273" s="6">
        <f t="shared" si="20"/>
        <v>28477</v>
      </c>
      <c r="B273" s="6">
        <f t="shared" si="21"/>
        <v>28477</v>
      </c>
      <c r="C273">
        <v>67</v>
      </c>
      <c r="D273">
        <f t="shared" si="23"/>
        <v>263</v>
      </c>
      <c r="E273">
        <f t="shared" si="19"/>
        <v>0.72054799999999997</v>
      </c>
    </row>
    <row r="274" spans="1:5" x14ac:dyDescent="0.2">
      <c r="A274" s="6">
        <f t="shared" si="20"/>
        <v>28478</v>
      </c>
      <c r="B274" s="6">
        <f t="shared" si="21"/>
        <v>28478</v>
      </c>
      <c r="C274">
        <v>67</v>
      </c>
      <c r="D274">
        <f t="shared" si="23"/>
        <v>262</v>
      </c>
      <c r="E274">
        <f t="shared" ref="E274:E337" si="24">ROUND(D274/365,6)</f>
        <v>0.717808</v>
      </c>
    </row>
    <row r="275" spans="1:5" x14ac:dyDescent="0.2">
      <c r="A275" s="6">
        <f t="shared" ref="A275:A338" si="25">A274+1</f>
        <v>28479</v>
      </c>
      <c r="B275" s="6">
        <f t="shared" ref="B275:B338" si="26">A275</f>
        <v>28479</v>
      </c>
      <c r="C275">
        <v>67</v>
      </c>
      <c r="D275">
        <f t="shared" si="23"/>
        <v>261</v>
      </c>
      <c r="E275">
        <f t="shared" si="24"/>
        <v>0.71506800000000004</v>
      </c>
    </row>
    <row r="276" spans="1:5" x14ac:dyDescent="0.2">
      <c r="A276" s="6">
        <f t="shared" si="25"/>
        <v>28480</v>
      </c>
      <c r="B276" s="6">
        <f t="shared" si="26"/>
        <v>28480</v>
      </c>
      <c r="C276">
        <v>67</v>
      </c>
      <c r="D276">
        <f t="shared" si="23"/>
        <v>260</v>
      </c>
      <c r="E276">
        <f t="shared" si="24"/>
        <v>0.71232899999999999</v>
      </c>
    </row>
    <row r="277" spans="1:5" x14ac:dyDescent="0.2">
      <c r="A277" s="6">
        <f t="shared" si="25"/>
        <v>28481</v>
      </c>
      <c r="B277" s="6">
        <f t="shared" si="26"/>
        <v>28481</v>
      </c>
      <c r="C277">
        <v>67</v>
      </c>
      <c r="D277">
        <f t="shared" si="23"/>
        <v>259</v>
      </c>
      <c r="E277">
        <f t="shared" si="24"/>
        <v>0.70958900000000003</v>
      </c>
    </row>
    <row r="278" spans="1:5" x14ac:dyDescent="0.2">
      <c r="A278" s="6">
        <f t="shared" si="25"/>
        <v>28482</v>
      </c>
      <c r="B278" s="6">
        <f t="shared" si="26"/>
        <v>28482</v>
      </c>
      <c r="C278">
        <v>67</v>
      </c>
      <c r="D278">
        <f t="shared" si="23"/>
        <v>258</v>
      </c>
      <c r="E278">
        <f t="shared" si="24"/>
        <v>0.70684899999999995</v>
      </c>
    </row>
    <row r="279" spans="1:5" x14ac:dyDescent="0.2">
      <c r="A279" s="6">
        <f t="shared" si="25"/>
        <v>28483</v>
      </c>
      <c r="B279" s="6">
        <f t="shared" si="26"/>
        <v>28483</v>
      </c>
      <c r="C279">
        <v>67</v>
      </c>
      <c r="D279">
        <f t="shared" si="23"/>
        <v>257</v>
      </c>
      <c r="E279">
        <f t="shared" si="24"/>
        <v>0.70411000000000001</v>
      </c>
    </row>
    <row r="280" spans="1:5" x14ac:dyDescent="0.2">
      <c r="A280" s="6">
        <f t="shared" si="25"/>
        <v>28484</v>
      </c>
      <c r="B280" s="6">
        <f t="shared" si="26"/>
        <v>28484</v>
      </c>
      <c r="C280">
        <v>67</v>
      </c>
      <c r="D280">
        <f t="shared" si="23"/>
        <v>256</v>
      </c>
      <c r="E280">
        <f t="shared" si="24"/>
        <v>0.70137000000000005</v>
      </c>
    </row>
    <row r="281" spans="1:5" x14ac:dyDescent="0.2">
      <c r="A281" s="6">
        <f t="shared" si="25"/>
        <v>28485</v>
      </c>
      <c r="B281" s="6">
        <f t="shared" si="26"/>
        <v>28485</v>
      </c>
      <c r="C281">
        <v>67</v>
      </c>
      <c r="D281">
        <f t="shared" si="23"/>
        <v>255</v>
      </c>
      <c r="E281">
        <f t="shared" si="24"/>
        <v>0.69862999999999997</v>
      </c>
    </row>
    <row r="282" spans="1:5" x14ac:dyDescent="0.2">
      <c r="A282" s="6">
        <f t="shared" si="25"/>
        <v>28486</v>
      </c>
      <c r="B282" s="6">
        <f t="shared" si="26"/>
        <v>28486</v>
      </c>
      <c r="C282">
        <v>67</v>
      </c>
      <c r="D282">
        <f t="shared" si="23"/>
        <v>254</v>
      </c>
      <c r="E282">
        <f t="shared" si="24"/>
        <v>0.69589000000000001</v>
      </c>
    </row>
    <row r="283" spans="1:5" x14ac:dyDescent="0.2">
      <c r="A283" s="6">
        <f t="shared" si="25"/>
        <v>28487</v>
      </c>
      <c r="B283" s="6">
        <f t="shared" si="26"/>
        <v>28487</v>
      </c>
      <c r="C283">
        <v>67</v>
      </c>
      <c r="D283">
        <f t="shared" si="23"/>
        <v>253</v>
      </c>
      <c r="E283">
        <f t="shared" si="24"/>
        <v>0.69315099999999996</v>
      </c>
    </row>
    <row r="284" spans="1:5" x14ac:dyDescent="0.2">
      <c r="A284" s="6">
        <f t="shared" si="25"/>
        <v>28488</v>
      </c>
      <c r="B284" s="6">
        <f t="shared" si="26"/>
        <v>28488</v>
      </c>
      <c r="C284">
        <v>67</v>
      </c>
      <c r="D284">
        <f t="shared" si="23"/>
        <v>252</v>
      </c>
      <c r="E284">
        <f t="shared" si="24"/>
        <v>0.690411</v>
      </c>
    </row>
    <row r="285" spans="1:5" x14ac:dyDescent="0.2">
      <c r="A285" s="6">
        <f t="shared" si="25"/>
        <v>28489</v>
      </c>
      <c r="B285" s="6">
        <f t="shared" si="26"/>
        <v>28489</v>
      </c>
      <c r="C285">
        <v>67</v>
      </c>
      <c r="D285">
        <f t="shared" si="23"/>
        <v>251</v>
      </c>
      <c r="E285">
        <f t="shared" si="24"/>
        <v>0.68767100000000003</v>
      </c>
    </row>
    <row r="286" spans="1:5" x14ac:dyDescent="0.2">
      <c r="A286" s="6">
        <f t="shared" si="25"/>
        <v>28490</v>
      </c>
      <c r="B286" s="6">
        <f t="shared" si="26"/>
        <v>28490</v>
      </c>
      <c r="C286">
        <v>67</v>
      </c>
      <c r="D286">
        <f t="shared" si="23"/>
        <v>250</v>
      </c>
      <c r="E286">
        <f t="shared" si="24"/>
        <v>0.68493199999999999</v>
      </c>
    </row>
    <row r="287" spans="1:5" x14ac:dyDescent="0.2">
      <c r="A287" s="6">
        <f t="shared" si="25"/>
        <v>28491</v>
      </c>
      <c r="B287" s="6">
        <f t="shared" si="26"/>
        <v>28491</v>
      </c>
      <c r="C287">
        <v>67</v>
      </c>
      <c r="D287">
        <f t="shared" si="23"/>
        <v>249</v>
      </c>
      <c r="E287">
        <f t="shared" si="24"/>
        <v>0.68219200000000002</v>
      </c>
    </row>
    <row r="288" spans="1:5" x14ac:dyDescent="0.2">
      <c r="A288" s="6">
        <f t="shared" si="25"/>
        <v>28492</v>
      </c>
      <c r="B288" s="6">
        <f t="shared" si="26"/>
        <v>28492</v>
      </c>
      <c r="C288">
        <v>67</v>
      </c>
      <c r="D288">
        <f t="shared" si="23"/>
        <v>248</v>
      </c>
      <c r="E288">
        <f t="shared" si="24"/>
        <v>0.67945199999999994</v>
      </c>
    </row>
    <row r="289" spans="1:6" x14ac:dyDescent="0.2">
      <c r="A289" s="6">
        <f t="shared" si="25"/>
        <v>28493</v>
      </c>
      <c r="B289" s="6">
        <f t="shared" si="26"/>
        <v>28493</v>
      </c>
      <c r="C289">
        <v>67</v>
      </c>
      <c r="D289">
        <f t="shared" si="23"/>
        <v>247</v>
      </c>
      <c r="E289">
        <f t="shared" si="24"/>
        <v>0.67671199999999998</v>
      </c>
    </row>
    <row r="290" spans="1:6" x14ac:dyDescent="0.2">
      <c r="A290" s="6">
        <f t="shared" si="25"/>
        <v>28494</v>
      </c>
      <c r="B290" s="6">
        <f t="shared" si="26"/>
        <v>28494</v>
      </c>
      <c r="C290">
        <v>67</v>
      </c>
      <c r="D290">
        <f t="shared" si="23"/>
        <v>246</v>
      </c>
      <c r="E290">
        <f t="shared" si="24"/>
        <v>0.67397300000000004</v>
      </c>
    </row>
    <row r="291" spans="1:6" x14ac:dyDescent="0.2">
      <c r="A291" s="6">
        <f t="shared" si="25"/>
        <v>28495</v>
      </c>
      <c r="B291" s="6">
        <f t="shared" si="26"/>
        <v>28495</v>
      </c>
      <c r="C291">
        <v>67</v>
      </c>
      <c r="D291">
        <f t="shared" si="23"/>
        <v>245</v>
      </c>
      <c r="E291">
        <f t="shared" si="24"/>
        <v>0.67123299999999997</v>
      </c>
    </row>
    <row r="292" spans="1:6" x14ac:dyDescent="0.2">
      <c r="A292" s="6">
        <f t="shared" si="25"/>
        <v>28496</v>
      </c>
      <c r="B292" s="6">
        <f t="shared" si="26"/>
        <v>28496</v>
      </c>
      <c r="C292">
        <v>67</v>
      </c>
      <c r="D292">
        <v>305</v>
      </c>
      <c r="E292">
        <f t="shared" si="24"/>
        <v>0.83561600000000003</v>
      </c>
      <c r="F292" s="6"/>
    </row>
    <row r="293" spans="1:6" x14ac:dyDescent="0.2">
      <c r="A293" s="6">
        <f t="shared" si="25"/>
        <v>28497</v>
      </c>
      <c r="B293" s="6">
        <f t="shared" si="26"/>
        <v>28497</v>
      </c>
      <c r="C293">
        <v>67</v>
      </c>
      <c r="D293">
        <f>D292-1</f>
        <v>304</v>
      </c>
      <c r="E293">
        <f t="shared" si="24"/>
        <v>0.83287699999999998</v>
      </c>
    </row>
    <row r="294" spans="1:6" x14ac:dyDescent="0.2">
      <c r="A294" s="6">
        <f t="shared" si="25"/>
        <v>28498</v>
      </c>
      <c r="B294" s="6">
        <f t="shared" si="26"/>
        <v>28498</v>
      </c>
      <c r="C294">
        <v>67</v>
      </c>
      <c r="D294">
        <f t="shared" ref="D294:D322" si="27">D293-1</f>
        <v>303</v>
      </c>
      <c r="E294">
        <f t="shared" si="24"/>
        <v>0.83013700000000001</v>
      </c>
    </row>
    <row r="295" spans="1:6" x14ac:dyDescent="0.2">
      <c r="A295" s="6">
        <f t="shared" si="25"/>
        <v>28499</v>
      </c>
      <c r="B295" s="6">
        <f t="shared" si="26"/>
        <v>28499</v>
      </c>
      <c r="C295">
        <v>67</v>
      </c>
      <c r="D295">
        <f t="shared" si="27"/>
        <v>302</v>
      </c>
      <c r="E295">
        <f t="shared" si="24"/>
        <v>0.82739700000000005</v>
      </c>
    </row>
    <row r="296" spans="1:6" x14ac:dyDescent="0.2">
      <c r="A296" s="6">
        <f t="shared" si="25"/>
        <v>28500</v>
      </c>
      <c r="B296" s="6">
        <f t="shared" si="26"/>
        <v>28500</v>
      </c>
      <c r="C296">
        <v>67</v>
      </c>
      <c r="D296">
        <f t="shared" si="27"/>
        <v>301</v>
      </c>
      <c r="E296">
        <f t="shared" si="24"/>
        <v>0.824658</v>
      </c>
    </row>
    <row r="297" spans="1:6" x14ac:dyDescent="0.2">
      <c r="A297" s="6">
        <f t="shared" si="25"/>
        <v>28501</v>
      </c>
      <c r="B297" s="6">
        <f t="shared" si="26"/>
        <v>28501</v>
      </c>
      <c r="C297">
        <v>67</v>
      </c>
      <c r="D297">
        <f t="shared" si="27"/>
        <v>300</v>
      </c>
      <c r="E297">
        <f t="shared" si="24"/>
        <v>0.82191800000000004</v>
      </c>
    </row>
    <row r="298" spans="1:6" x14ac:dyDescent="0.2">
      <c r="A298" s="6">
        <f t="shared" si="25"/>
        <v>28502</v>
      </c>
      <c r="B298" s="6">
        <f t="shared" si="26"/>
        <v>28502</v>
      </c>
      <c r="C298">
        <v>67</v>
      </c>
      <c r="D298">
        <f t="shared" si="27"/>
        <v>299</v>
      </c>
      <c r="E298">
        <f t="shared" si="24"/>
        <v>0.81917799999999996</v>
      </c>
    </row>
    <row r="299" spans="1:6" x14ac:dyDescent="0.2">
      <c r="A299" s="6">
        <f t="shared" si="25"/>
        <v>28503</v>
      </c>
      <c r="B299" s="6">
        <f t="shared" si="26"/>
        <v>28503</v>
      </c>
      <c r="C299">
        <v>67</v>
      </c>
      <c r="D299">
        <f t="shared" si="27"/>
        <v>298</v>
      </c>
      <c r="E299">
        <f t="shared" si="24"/>
        <v>0.816438</v>
      </c>
    </row>
    <row r="300" spans="1:6" x14ac:dyDescent="0.2">
      <c r="A300" s="6">
        <f t="shared" si="25"/>
        <v>28504</v>
      </c>
      <c r="B300" s="6">
        <f t="shared" si="26"/>
        <v>28504</v>
      </c>
      <c r="C300">
        <v>67</v>
      </c>
      <c r="D300">
        <f t="shared" si="27"/>
        <v>297</v>
      </c>
      <c r="E300">
        <f t="shared" si="24"/>
        <v>0.81369899999999995</v>
      </c>
    </row>
    <row r="301" spans="1:6" x14ac:dyDescent="0.2">
      <c r="A301" s="6">
        <f t="shared" si="25"/>
        <v>28505</v>
      </c>
      <c r="B301" s="6">
        <f t="shared" si="26"/>
        <v>28505</v>
      </c>
      <c r="C301">
        <v>67</v>
      </c>
      <c r="D301">
        <f t="shared" si="27"/>
        <v>296</v>
      </c>
      <c r="E301">
        <f t="shared" si="24"/>
        <v>0.81095899999999999</v>
      </c>
    </row>
    <row r="302" spans="1:6" x14ac:dyDescent="0.2">
      <c r="A302" s="6">
        <f t="shared" si="25"/>
        <v>28506</v>
      </c>
      <c r="B302" s="6">
        <f t="shared" si="26"/>
        <v>28506</v>
      </c>
      <c r="C302">
        <v>67</v>
      </c>
      <c r="D302">
        <f t="shared" si="27"/>
        <v>295</v>
      </c>
      <c r="E302">
        <f t="shared" si="24"/>
        <v>0.80821900000000002</v>
      </c>
    </row>
    <row r="303" spans="1:6" x14ac:dyDescent="0.2">
      <c r="A303" s="6">
        <f t="shared" si="25"/>
        <v>28507</v>
      </c>
      <c r="B303" s="6">
        <f t="shared" si="26"/>
        <v>28507</v>
      </c>
      <c r="C303">
        <v>67</v>
      </c>
      <c r="D303">
        <f t="shared" si="27"/>
        <v>294</v>
      </c>
      <c r="E303">
        <f t="shared" si="24"/>
        <v>0.80547899999999995</v>
      </c>
    </row>
    <row r="304" spans="1:6" x14ac:dyDescent="0.2">
      <c r="A304" s="6">
        <f t="shared" si="25"/>
        <v>28508</v>
      </c>
      <c r="B304" s="6">
        <f t="shared" si="26"/>
        <v>28508</v>
      </c>
      <c r="C304">
        <v>67</v>
      </c>
      <c r="D304">
        <f t="shared" si="27"/>
        <v>293</v>
      </c>
      <c r="E304">
        <f t="shared" si="24"/>
        <v>0.80274000000000001</v>
      </c>
    </row>
    <row r="305" spans="1:5" x14ac:dyDescent="0.2">
      <c r="A305" s="6">
        <f t="shared" si="25"/>
        <v>28509</v>
      </c>
      <c r="B305" s="6">
        <f t="shared" si="26"/>
        <v>28509</v>
      </c>
      <c r="C305">
        <v>67</v>
      </c>
      <c r="D305">
        <f t="shared" si="27"/>
        <v>292</v>
      </c>
      <c r="E305">
        <f t="shared" si="24"/>
        <v>0.8</v>
      </c>
    </row>
    <row r="306" spans="1:5" x14ac:dyDescent="0.2">
      <c r="A306" s="6">
        <f t="shared" si="25"/>
        <v>28510</v>
      </c>
      <c r="B306" s="6">
        <f t="shared" si="26"/>
        <v>28510</v>
      </c>
      <c r="C306">
        <v>67</v>
      </c>
      <c r="D306">
        <f t="shared" si="27"/>
        <v>291</v>
      </c>
      <c r="E306">
        <f t="shared" si="24"/>
        <v>0.79725999999999997</v>
      </c>
    </row>
    <row r="307" spans="1:5" x14ac:dyDescent="0.2">
      <c r="A307" s="6">
        <f t="shared" si="25"/>
        <v>28511</v>
      </c>
      <c r="B307" s="6">
        <f t="shared" si="26"/>
        <v>28511</v>
      </c>
      <c r="C307">
        <v>67</v>
      </c>
      <c r="D307">
        <f t="shared" si="27"/>
        <v>290</v>
      </c>
      <c r="E307">
        <f t="shared" si="24"/>
        <v>0.79452100000000003</v>
      </c>
    </row>
    <row r="308" spans="1:5" x14ac:dyDescent="0.2">
      <c r="A308" s="6">
        <f t="shared" si="25"/>
        <v>28512</v>
      </c>
      <c r="B308" s="6">
        <f t="shared" si="26"/>
        <v>28512</v>
      </c>
      <c r="C308">
        <v>67</v>
      </c>
      <c r="D308">
        <f t="shared" si="27"/>
        <v>289</v>
      </c>
      <c r="E308">
        <f t="shared" si="24"/>
        <v>0.79178099999999996</v>
      </c>
    </row>
    <row r="309" spans="1:5" x14ac:dyDescent="0.2">
      <c r="A309" s="6">
        <f t="shared" si="25"/>
        <v>28513</v>
      </c>
      <c r="B309" s="6">
        <f t="shared" si="26"/>
        <v>28513</v>
      </c>
      <c r="C309">
        <v>67</v>
      </c>
      <c r="D309">
        <f t="shared" si="27"/>
        <v>288</v>
      </c>
      <c r="E309">
        <f t="shared" si="24"/>
        <v>0.78904099999999999</v>
      </c>
    </row>
    <row r="310" spans="1:5" x14ac:dyDescent="0.2">
      <c r="A310" s="6">
        <f t="shared" si="25"/>
        <v>28514</v>
      </c>
      <c r="B310" s="6">
        <f t="shared" si="26"/>
        <v>28514</v>
      </c>
      <c r="C310">
        <v>67</v>
      </c>
      <c r="D310">
        <f t="shared" si="27"/>
        <v>287</v>
      </c>
      <c r="E310">
        <f t="shared" si="24"/>
        <v>0.78630100000000003</v>
      </c>
    </row>
    <row r="311" spans="1:5" x14ac:dyDescent="0.2">
      <c r="A311" s="6">
        <f t="shared" si="25"/>
        <v>28515</v>
      </c>
      <c r="B311" s="6">
        <f t="shared" si="26"/>
        <v>28515</v>
      </c>
      <c r="C311">
        <v>67</v>
      </c>
      <c r="D311">
        <f t="shared" si="27"/>
        <v>286</v>
      </c>
      <c r="E311">
        <f t="shared" si="24"/>
        <v>0.78356199999999998</v>
      </c>
    </row>
    <row r="312" spans="1:5" x14ac:dyDescent="0.2">
      <c r="A312" s="6">
        <f t="shared" si="25"/>
        <v>28516</v>
      </c>
      <c r="B312" s="6">
        <f t="shared" si="26"/>
        <v>28516</v>
      </c>
      <c r="C312">
        <v>67</v>
      </c>
      <c r="D312">
        <f t="shared" si="27"/>
        <v>285</v>
      </c>
      <c r="E312">
        <f t="shared" si="24"/>
        <v>0.78082200000000002</v>
      </c>
    </row>
    <row r="313" spans="1:5" x14ac:dyDescent="0.2">
      <c r="A313" s="6">
        <f t="shared" si="25"/>
        <v>28517</v>
      </c>
      <c r="B313" s="6">
        <f t="shared" si="26"/>
        <v>28517</v>
      </c>
      <c r="C313">
        <v>67</v>
      </c>
      <c r="D313">
        <f t="shared" si="27"/>
        <v>284</v>
      </c>
      <c r="E313">
        <f t="shared" si="24"/>
        <v>0.77808200000000005</v>
      </c>
    </row>
    <row r="314" spans="1:5" x14ac:dyDescent="0.2">
      <c r="A314" s="6">
        <f t="shared" si="25"/>
        <v>28518</v>
      </c>
      <c r="B314" s="6">
        <f t="shared" si="26"/>
        <v>28518</v>
      </c>
      <c r="C314">
        <v>67</v>
      </c>
      <c r="D314">
        <f t="shared" si="27"/>
        <v>283</v>
      </c>
      <c r="E314">
        <f t="shared" si="24"/>
        <v>0.77534199999999998</v>
      </c>
    </row>
    <row r="315" spans="1:5" x14ac:dyDescent="0.2">
      <c r="A315" s="6">
        <f t="shared" si="25"/>
        <v>28519</v>
      </c>
      <c r="B315" s="6">
        <f t="shared" si="26"/>
        <v>28519</v>
      </c>
      <c r="C315">
        <v>67</v>
      </c>
      <c r="D315">
        <f t="shared" si="27"/>
        <v>282</v>
      </c>
      <c r="E315">
        <f t="shared" si="24"/>
        <v>0.77260300000000004</v>
      </c>
    </row>
    <row r="316" spans="1:5" x14ac:dyDescent="0.2">
      <c r="A316" s="6">
        <f t="shared" si="25"/>
        <v>28520</v>
      </c>
      <c r="B316" s="6">
        <f t="shared" si="26"/>
        <v>28520</v>
      </c>
      <c r="C316">
        <v>67</v>
      </c>
      <c r="D316">
        <f t="shared" si="27"/>
        <v>281</v>
      </c>
      <c r="E316">
        <f t="shared" si="24"/>
        <v>0.76986299999999996</v>
      </c>
    </row>
    <row r="317" spans="1:5" x14ac:dyDescent="0.2">
      <c r="A317" s="6">
        <f t="shared" si="25"/>
        <v>28521</v>
      </c>
      <c r="B317" s="6">
        <f t="shared" si="26"/>
        <v>28521</v>
      </c>
      <c r="C317">
        <v>67</v>
      </c>
      <c r="D317">
        <f t="shared" si="27"/>
        <v>280</v>
      </c>
      <c r="E317">
        <f t="shared" si="24"/>
        <v>0.767123</v>
      </c>
    </row>
    <row r="318" spans="1:5" x14ac:dyDescent="0.2">
      <c r="A318" s="6">
        <f t="shared" si="25"/>
        <v>28522</v>
      </c>
      <c r="B318" s="6">
        <f t="shared" si="26"/>
        <v>28522</v>
      </c>
      <c r="C318">
        <v>67</v>
      </c>
      <c r="D318">
        <f t="shared" si="27"/>
        <v>279</v>
      </c>
      <c r="E318">
        <f t="shared" si="24"/>
        <v>0.76438399999999995</v>
      </c>
    </row>
    <row r="319" spans="1:5" x14ac:dyDescent="0.2">
      <c r="A319" s="6">
        <f t="shared" si="25"/>
        <v>28523</v>
      </c>
      <c r="B319" s="6">
        <f t="shared" si="26"/>
        <v>28523</v>
      </c>
      <c r="C319">
        <v>67</v>
      </c>
      <c r="D319">
        <f t="shared" si="27"/>
        <v>278</v>
      </c>
      <c r="E319">
        <f t="shared" si="24"/>
        <v>0.76164399999999999</v>
      </c>
    </row>
    <row r="320" spans="1:5" x14ac:dyDescent="0.2">
      <c r="A320" s="6">
        <f t="shared" si="25"/>
        <v>28524</v>
      </c>
      <c r="B320" s="6">
        <f t="shared" si="26"/>
        <v>28524</v>
      </c>
      <c r="C320">
        <v>67</v>
      </c>
      <c r="D320">
        <f t="shared" si="27"/>
        <v>277</v>
      </c>
      <c r="E320">
        <f t="shared" si="24"/>
        <v>0.75890400000000002</v>
      </c>
    </row>
    <row r="321" spans="1:6" x14ac:dyDescent="0.2">
      <c r="A321" s="6">
        <f t="shared" si="25"/>
        <v>28525</v>
      </c>
      <c r="B321" s="6">
        <f t="shared" si="26"/>
        <v>28525</v>
      </c>
      <c r="C321">
        <v>67</v>
      </c>
      <c r="D321">
        <f t="shared" si="27"/>
        <v>276</v>
      </c>
      <c r="E321">
        <f t="shared" si="24"/>
        <v>0.75616399999999995</v>
      </c>
    </row>
    <row r="322" spans="1:6" x14ac:dyDescent="0.2">
      <c r="A322" s="6">
        <f t="shared" si="25"/>
        <v>28526</v>
      </c>
      <c r="B322" s="6">
        <f t="shared" si="26"/>
        <v>28526</v>
      </c>
      <c r="C322">
        <v>67</v>
      </c>
      <c r="D322">
        <f t="shared" si="27"/>
        <v>275</v>
      </c>
      <c r="E322">
        <f t="shared" si="24"/>
        <v>0.75342500000000001</v>
      </c>
    </row>
    <row r="323" spans="1:6" x14ac:dyDescent="0.2">
      <c r="A323" s="6">
        <f t="shared" si="25"/>
        <v>28527</v>
      </c>
      <c r="B323" s="6">
        <f t="shared" si="26"/>
        <v>28527</v>
      </c>
      <c r="C323">
        <v>67</v>
      </c>
      <c r="D323">
        <v>335</v>
      </c>
      <c r="E323">
        <f t="shared" si="24"/>
        <v>0.91780799999999996</v>
      </c>
      <c r="F323" s="6"/>
    </row>
    <row r="324" spans="1:6" x14ac:dyDescent="0.2">
      <c r="A324" s="6">
        <f t="shared" si="25"/>
        <v>28528</v>
      </c>
      <c r="B324" s="6">
        <f t="shared" si="26"/>
        <v>28528</v>
      </c>
      <c r="C324">
        <v>67</v>
      </c>
      <c r="D324">
        <f>D323-1</f>
        <v>334</v>
      </c>
      <c r="E324">
        <f t="shared" si="24"/>
        <v>0.91506799999999999</v>
      </c>
    </row>
    <row r="325" spans="1:6" x14ac:dyDescent="0.2">
      <c r="A325" s="6">
        <f t="shared" si="25"/>
        <v>28529</v>
      </c>
      <c r="B325" s="6">
        <f t="shared" si="26"/>
        <v>28529</v>
      </c>
      <c r="C325">
        <v>67</v>
      </c>
      <c r="D325">
        <f t="shared" ref="D325:D350" si="28">D324-1</f>
        <v>333</v>
      </c>
      <c r="E325">
        <f t="shared" si="24"/>
        <v>0.91232899999999995</v>
      </c>
    </row>
    <row r="326" spans="1:6" x14ac:dyDescent="0.2">
      <c r="A326" s="6">
        <f t="shared" si="25"/>
        <v>28530</v>
      </c>
      <c r="B326" s="6">
        <f t="shared" si="26"/>
        <v>28530</v>
      </c>
      <c r="C326">
        <v>67</v>
      </c>
      <c r="D326">
        <f t="shared" si="28"/>
        <v>332</v>
      </c>
      <c r="E326">
        <f t="shared" si="24"/>
        <v>0.90958899999999998</v>
      </c>
    </row>
    <row r="327" spans="1:6" x14ac:dyDescent="0.2">
      <c r="A327" s="6">
        <f t="shared" si="25"/>
        <v>28531</v>
      </c>
      <c r="B327" s="6">
        <f t="shared" si="26"/>
        <v>28531</v>
      </c>
      <c r="C327">
        <v>67</v>
      </c>
      <c r="D327">
        <f t="shared" si="28"/>
        <v>331</v>
      </c>
      <c r="E327">
        <f t="shared" si="24"/>
        <v>0.90684900000000002</v>
      </c>
    </row>
    <row r="328" spans="1:6" x14ac:dyDescent="0.2">
      <c r="A328" s="6">
        <f t="shared" si="25"/>
        <v>28532</v>
      </c>
      <c r="B328" s="6">
        <f t="shared" si="26"/>
        <v>28532</v>
      </c>
      <c r="C328">
        <v>67</v>
      </c>
      <c r="D328">
        <f t="shared" si="28"/>
        <v>330</v>
      </c>
      <c r="E328">
        <f t="shared" si="24"/>
        <v>0.90410999999999997</v>
      </c>
    </row>
    <row r="329" spans="1:6" x14ac:dyDescent="0.2">
      <c r="A329" s="6">
        <f t="shared" si="25"/>
        <v>28533</v>
      </c>
      <c r="B329" s="6">
        <f t="shared" si="26"/>
        <v>28533</v>
      </c>
      <c r="C329">
        <v>67</v>
      </c>
      <c r="D329">
        <f t="shared" si="28"/>
        <v>329</v>
      </c>
      <c r="E329">
        <f t="shared" si="24"/>
        <v>0.90137</v>
      </c>
    </row>
    <row r="330" spans="1:6" x14ac:dyDescent="0.2">
      <c r="A330" s="6">
        <f t="shared" si="25"/>
        <v>28534</v>
      </c>
      <c r="B330" s="6">
        <f t="shared" si="26"/>
        <v>28534</v>
      </c>
      <c r="C330">
        <v>67</v>
      </c>
      <c r="D330">
        <f t="shared" si="28"/>
        <v>328</v>
      </c>
      <c r="E330">
        <f t="shared" si="24"/>
        <v>0.89863000000000004</v>
      </c>
    </row>
    <row r="331" spans="1:6" x14ac:dyDescent="0.2">
      <c r="A331" s="6">
        <f t="shared" si="25"/>
        <v>28535</v>
      </c>
      <c r="B331" s="6">
        <f t="shared" si="26"/>
        <v>28535</v>
      </c>
      <c r="C331">
        <v>67</v>
      </c>
      <c r="D331">
        <f t="shared" si="28"/>
        <v>327</v>
      </c>
      <c r="E331">
        <f t="shared" si="24"/>
        <v>0.89588999999999996</v>
      </c>
    </row>
    <row r="332" spans="1:6" x14ac:dyDescent="0.2">
      <c r="A332" s="6">
        <f t="shared" si="25"/>
        <v>28536</v>
      </c>
      <c r="B332" s="6">
        <f t="shared" si="26"/>
        <v>28536</v>
      </c>
      <c r="C332">
        <v>67</v>
      </c>
      <c r="D332">
        <f t="shared" si="28"/>
        <v>326</v>
      </c>
      <c r="E332">
        <f t="shared" si="24"/>
        <v>0.89315100000000003</v>
      </c>
    </row>
    <row r="333" spans="1:6" x14ac:dyDescent="0.2">
      <c r="A333" s="6">
        <f t="shared" si="25"/>
        <v>28537</v>
      </c>
      <c r="B333" s="6">
        <f t="shared" si="26"/>
        <v>28537</v>
      </c>
      <c r="C333">
        <v>67</v>
      </c>
      <c r="D333">
        <f t="shared" si="28"/>
        <v>325</v>
      </c>
      <c r="E333">
        <f t="shared" si="24"/>
        <v>0.89041099999999995</v>
      </c>
    </row>
    <row r="334" spans="1:6" x14ac:dyDescent="0.2">
      <c r="A334" s="6">
        <f t="shared" si="25"/>
        <v>28538</v>
      </c>
      <c r="B334" s="6">
        <f t="shared" si="26"/>
        <v>28538</v>
      </c>
      <c r="C334">
        <v>67</v>
      </c>
      <c r="D334">
        <f t="shared" si="28"/>
        <v>324</v>
      </c>
      <c r="E334">
        <f t="shared" si="24"/>
        <v>0.88767099999999999</v>
      </c>
    </row>
    <row r="335" spans="1:6" x14ac:dyDescent="0.2">
      <c r="A335" s="6">
        <f t="shared" si="25"/>
        <v>28539</v>
      </c>
      <c r="B335" s="6">
        <f t="shared" si="26"/>
        <v>28539</v>
      </c>
      <c r="C335">
        <v>67</v>
      </c>
      <c r="D335">
        <f t="shared" si="28"/>
        <v>323</v>
      </c>
      <c r="E335">
        <f t="shared" si="24"/>
        <v>0.88493200000000005</v>
      </c>
    </row>
    <row r="336" spans="1:6" x14ac:dyDescent="0.2">
      <c r="A336" s="6">
        <f t="shared" si="25"/>
        <v>28540</v>
      </c>
      <c r="B336" s="6">
        <f t="shared" si="26"/>
        <v>28540</v>
      </c>
      <c r="C336">
        <v>67</v>
      </c>
      <c r="D336">
        <f t="shared" si="28"/>
        <v>322</v>
      </c>
      <c r="E336">
        <f t="shared" si="24"/>
        <v>0.88219199999999998</v>
      </c>
    </row>
    <row r="337" spans="1:6" x14ac:dyDescent="0.2">
      <c r="A337" s="6">
        <f t="shared" si="25"/>
        <v>28541</v>
      </c>
      <c r="B337" s="6">
        <f t="shared" si="26"/>
        <v>28541</v>
      </c>
      <c r="C337">
        <v>67</v>
      </c>
      <c r="D337">
        <f t="shared" si="28"/>
        <v>321</v>
      </c>
      <c r="E337">
        <f t="shared" si="24"/>
        <v>0.87945200000000001</v>
      </c>
    </row>
    <row r="338" spans="1:6" x14ac:dyDescent="0.2">
      <c r="A338" s="6">
        <f t="shared" si="25"/>
        <v>28542</v>
      </c>
      <c r="B338" s="6">
        <f t="shared" si="26"/>
        <v>28542</v>
      </c>
      <c r="C338">
        <v>67</v>
      </c>
      <c r="D338">
        <f t="shared" si="28"/>
        <v>320</v>
      </c>
      <c r="E338">
        <f t="shared" ref="E338:E382" si="29">ROUND(D338/365,6)</f>
        <v>0.87671200000000005</v>
      </c>
    </row>
    <row r="339" spans="1:6" x14ac:dyDescent="0.2">
      <c r="A339" s="6">
        <f t="shared" ref="A339:A382" si="30">A338+1</f>
        <v>28543</v>
      </c>
      <c r="B339" s="6">
        <f t="shared" ref="B339:B381" si="31">A339</f>
        <v>28543</v>
      </c>
      <c r="C339">
        <v>67</v>
      </c>
      <c r="D339">
        <f t="shared" si="28"/>
        <v>319</v>
      </c>
      <c r="E339">
        <f t="shared" si="29"/>
        <v>0.873973</v>
      </c>
    </row>
    <row r="340" spans="1:6" x14ac:dyDescent="0.2">
      <c r="A340" s="6">
        <f t="shared" si="30"/>
        <v>28544</v>
      </c>
      <c r="B340" s="6">
        <f t="shared" si="31"/>
        <v>28544</v>
      </c>
      <c r="C340">
        <v>67</v>
      </c>
      <c r="D340">
        <f t="shared" si="28"/>
        <v>318</v>
      </c>
      <c r="E340">
        <f t="shared" si="29"/>
        <v>0.87123300000000004</v>
      </c>
    </row>
    <row r="341" spans="1:6" x14ac:dyDescent="0.2">
      <c r="A341" s="6">
        <f t="shared" si="30"/>
        <v>28545</v>
      </c>
      <c r="B341" s="6">
        <f t="shared" si="31"/>
        <v>28545</v>
      </c>
      <c r="C341">
        <v>67</v>
      </c>
      <c r="D341">
        <f t="shared" si="28"/>
        <v>317</v>
      </c>
      <c r="E341">
        <f t="shared" si="29"/>
        <v>0.86849299999999996</v>
      </c>
    </row>
    <row r="342" spans="1:6" x14ac:dyDescent="0.2">
      <c r="A342" s="6">
        <f t="shared" si="30"/>
        <v>28546</v>
      </c>
      <c r="B342" s="6">
        <f t="shared" si="31"/>
        <v>28546</v>
      </c>
      <c r="C342">
        <v>67</v>
      </c>
      <c r="D342">
        <f t="shared" si="28"/>
        <v>316</v>
      </c>
      <c r="E342">
        <f t="shared" si="29"/>
        <v>0.86575299999999999</v>
      </c>
    </row>
    <row r="343" spans="1:6" x14ac:dyDescent="0.2">
      <c r="A343" s="6">
        <f t="shared" si="30"/>
        <v>28547</v>
      </c>
      <c r="B343" s="6">
        <f t="shared" si="31"/>
        <v>28547</v>
      </c>
      <c r="C343">
        <v>67</v>
      </c>
      <c r="D343">
        <f t="shared" si="28"/>
        <v>315</v>
      </c>
      <c r="E343">
        <f t="shared" si="29"/>
        <v>0.86301399999999995</v>
      </c>
    </row>
    <row r="344" spans="1:6" x14ac:dyDescent="0.2">
      <c r="A344" s="6">
        <f t="shared" si="30"/>
        <v>28548</v>
      </c>
      <c r="B344" s="6">
        <f t="shared" si="31"/>
        <v>28548</v>
      </c>
      <c r="C344">
        <v>67</v>
      </c>
      <c r="D344">
        <f t="shared" si="28"/>
        <v>314</v>
      </c>
      <c r="E344">
        <f t="shared" si="29"/>
        <v>0.86027399999999998</v>
      </c>
    </row>
    <row r="345" spans="1:6" x14ac:dyDescent="0.2">
      <c r="A345" s="6">
        <f t="shared" si="30"/>
        <v>28549</v>
      </c>
      <c r="B345" s="6">
        <f t="shared" si="31"/>
        <v>28549</v>
      </c>
      <c r="C345">
        <v>67</v>
      </c>
      <c r="D345">
        <f t="shared" si="28"/>
        <v>313</v>
      </c>
      <c r="E345">
        <f t="shared" si="29"/>
        <v>0.85753400000000002</v>
      </c>
    </row>
    <row r="346" spans="1:6" x14ac:dyDescent="0.2">
      <c r="A346" s="6">
        <f t="shared" si="30"/>
        <v>28550</v>
      </c>
      <c r="B346" s="6">
        <f t="shared" si="31"/>
        <v>28550</v>
      </c>
      <c r="C346">
        <v>67</v>
      </c>
      <c r="D346">
        <f t="shared" si="28"/>
        <v>312</v>
      </c>
      <c r="E346">
        <f t="shared" si="29"/>
        <v>0.85479499999999997</v>
      </c>
    </row>
    <row r="347" spans="1:6" x14ac:dyDescent="0.2">
      <c r="A347" s="6">
        <f t="shared" si="30"/>
        <v>28551</v>
      </c>
      <c r="B347" s="6">
        <f t="shared" si="31"/>
        <v>28551</v>
      </c>
      <c r="C347">
        <v>67</v>
      </c>
      <c r="D347">
        <f t="shared" si="28"/>
        <v>311</v>
      </c>
      <c r="E347">
        <f t="shared" si="29"/>
        <v>0.85205500000000001</v>
      </c>
    </row>
    <row r="348" spans="1:6" x14ac:dyDescent="0.2">
      <c r="A348" s="6">
        <f t="shared" si="30"/>
        <v>28552</v>
      </c>
      <c r="B348" s="6">
        <f t="shared" si="31"/>
        <v>28552</v>
      </c>
      <c r="C348">
        <v>67</v>
      </c>
      <c r="D348">
        <f t="shared" si="28"/>
        <v>310</v>
      </c>
      <c r="E348">
        <f t="shared" si="29"/>
        <v>0.84931500000000004</v>
      </c>
    </row>
    <row r="349" spans="1:6" x14ac:dyDescent="0.2">
      <c r="A349" s="6">
        <f t="shared" si="30"/>
        <v>28553</v>
      </c>
      <c r="B349" s="6">
        <f t="shared" si="31"/>
        <v>28553</v>
      </c>
      <c r="C349">
        <v>67</v>
      </c>
      <c r="D349">
        <f t="shared" si="28"/>
        <v>309</v>
      </c>
      <c r="E349">
        <f t="shared" si="29"/>
        <v>0.84657499999999997</v>
      </c>
    </row>
    <row r="350" spans="1:6" x14ac:dyDescent="0.2">
      <c r="A350" s="6">
        <f t="shared" si="30"/>
        <v>28554</v>
      </c>
      <c r="B350" s="6">
        <f t="shared" si="31"/>
        <v>28554</v>
      </c>
      <c r="C350">
        <v>67</v>
      </c>
      <c r="D350">
        <f t="shared" si="28"/>
        <v>308</v>
      </c>
      <c r="E350">
        <f t="shared" si="29"/>
        <v>0.84383600000000003</v>
      </c>
    </row>
    <row r="351" spans="1:6" x14ac:dyDescent="0.2">
      <c r="A351" s="6">
        <f t="shared" si="30"/>
        <v>28555</v>
      </c>
      <c r="B351" s="6">
        <f t="shared" si="31"/>
        <v>28555</v>
      </c>
      <c r="C351">
        <v>68</v>
      </c>
      <c r="D351">
        <v>0</v>
      </c>
      <c r="E351">
        <f t="shared" si="29"/>
        <v>0</v>
      </c>
      <c r="F351" s="6"/>
    </row>
    <row r="352" spans="1:6" x14ac:dyDescent="0.2">
      <c r="A352" s="6">
        <f t="shared" si="30"/>
        <v>28556</v>
      </c>
      <c r="B352" s="6">
        <f t="shared" si="31"/>
        <v>28556</v>
      </c>
      <c r="C352">
        <v>67</v>
      </c>
      <c r="D352">
        <v>364</v>
      </c>
      <c r="E352">
        <f t="shared" si="29"/>
        <v>0.99726000000000004</v>
      </c>
    </row>
    <row r="353" spans="1:5" x14ac:dyDescent="0.2">
      <c r="A353" s="6">
        <f t="shared" si="30"/>
        <v>28557</v>
      </c>
      <c r="B353" s="6">
        <f t="shared" si="31"/>
        <v>28557</v>
      </c>
      <c r="C353">
        <v>67</v>
      </c>
      <c r="D353">
        <f>D352-1</f>
        <v>363</v>
      </c>
      <c r="E353">
        <f t="shared" si="29"/>
        <v>0.99452099999999999</v>
      </c>
    </row>
    <row r="354" spans="1:5" x14ac:dyDescent="0.2">
      <c r="A354" s="6">
        <f t="shared" si="30"/>
        <v>28558</v>
      </c>
      <c r="B354" s="6">
        <f t="shared" si="31"/>
        <v>28558</v>
      </c>
      <c r="C354">
        <v>67</v>
      </c>
      <c r="D354">
        <f t="shared" ref="D354:D381" si="32">D353-1</f>
        <v>362</v>
      </c>
      <c r="E354">
        <f t="shared" si="29"/>
        <v>0.99178100000000002</v>
      </c>
    </row>
    <row r="355" spans="1:5" x14ac:dyDescent="0.2">
      <c r="A355" s="6">
        <f t="shared" si="30"/>
        <v>28559</v>
      </c>
      <c r="B355" s="6">
        <f t="shared" si="31"/>
        <v>28559</v>
      </c>
      <c r="C355">
        <v>67</v>
      </c>
      <c r="D355">
        <f t="shared" si="32"/>
        <v>361</v>
      </c>
      <c r="E355">
        <f t="shared" si="29"/>
        <v>0.98904099999999995</v>
      </c>
    </row>
    <row r="356" spans="1:5" x14ac:dyDescent="0.2">
      <c r="A356" s="6">
        <f t="shared" si="30"/>
        <v>28560</v>
      </c>
      <c r="B356" s="6">
        <f t="shared" si="31"/>
        <v>28560</v>
      </c>
      <c r="C356">
        <v>67</v>
      </c>
      <c r="D356">
        <f t="shared" si="32"/>
        <v>360</v>
      </c>
      <c r="E356">
        <f t="shared" si="29"/>
        <v>0.98630099999999998</v>
      </c>
    </row>
    <row r="357" spans="1:5" x14ac:dyDescent="0.2">
      <c r="A357" s="6">
        <f t="shared" si="30"/>
        <v>28561</v>
      </c>
      <c r="B357" s="6">
        <f t="shared" si="31"/>
        <v>28561</v>
      </c>
      <c r="C357">
        <v>67</v>
      </c>
      <c r="D357">
        <f t="shared" si="32"/>
        <v>359</v>
      </c>
      <c r="E357">
        <f t="shared" si="29"/>
        <v>0.98356200000000005</v>
      </c>
    </row>
    <row r="358" spans="1:5" x14ac:dyDescent="0.2">
      <c r="A358" s="6">
        <f t="shared" si="30"/>
        <v>28562</v>
      </c>
      <c r="B358" s="6">
        <f t="shared" si="31"/>
        <v>28562</v>
      </c>
      <c r="C358">
        <v>67</v>
      </c>
      <c r="D358">
        <f t="shared" si="32"/>
        <v>358</v>
      </c>
      <c r="E358">
        <f t="shared" si="29"/>
        <v>0.98082199999999997</v>
      </c>
    </row>
    <row r="359" spans="1:5" x14ac:dyDescent="0.2">
      <c r="A359" s="6">
        <f t="shared" si="30"/>
        <v>28563</v>
      </c>
      <c r="B359" s="6">
        <f t="shared" si="31"/>
        <v>28563</v>
      </c>
      <c r="C359">
        <v>67</v>
      </c>
      <c r="D359">
        <f t="shared" si="32"/>
        <v>357</v>
      </c>
      <c r="E359">
        <f t="shared" si="29"/>
        <v>0.97808200000000001</v>
      </c>
    </row>
    <row r="360" spans="1:5" x14ac:dyDescent="0.2">
      <c r="A360" s="6">
        <f t="shared" si="30"/>
        <v>28564</v>
      </c>
      <c r="B360" s="6">
        <f t="shared" si="31"/>
        <v>28564</v>
      </c>
      <c r="C360">
        <v>67</v>
      </c>
      <c r="D360">
        <f t="shared" si="32"/>
        <v>356</v>
      </c>
      <c r="E360">
        <f t="shared" si="29"/>
        <v>0.97534200000000004</v>
      </c>
    </row>
    <row r="361" spans="1:5" x14ac:dyDescent="0.2">
      <c r="A361" s="6">
        <f t="shared" si="30"/>
        <v>28565</v>
      </c>
      <c r="B361" s="6">
        <f t="shared" si="31"/>
        <v>28565</v>
      </c>
      <c r="C361">
        <v>67</v>
      </c>
      <c r="D361">
        <f t="shared" si="32"/>
        <v>355</v>
      </c>
      <c r="E361">
        <f t="shared" si="29"/>
        <v>0.972603</v>
      </c>
    </row>
    <row r="362" spans="1:5" x14ac:dyDescent="0.2">
      <c r="A362" s="6">
        <f t="shared" si="30"/>
        <v>28566</v>
      </c>
      <c r="B362" s="6">
        <f t="shared" si="31"/>
        <v>28566</v>
      </c>
      <c r="C362">
        <v>67</v>
      </c>
      <c r="D362">
        <f t="shared" si="32"/>
        <v>354</v>
      </c>
      <c r="E362">
        <f t="shared" si="29"/>
        <v>0.96986300000000003</v>
      </c>
    </row>
    <row r="363" spans="1:5" x14ac:dyDescent="0.2">
      <c r="A363" s="6">
        <f t="shared" si="30"/>
        <v>28567</v>
      </c>
      <c r="B363" s="6">
        <f t="shared" si="31"/>
        <v>28567</v>
      </c>
      <c r="C363">
        <v>67</v>
      </c>
      <c r="D363">
        <f t="shared" si="32"/>
        <v>353</v>
      </c>
      <c r="E363">
        <f t="shared" si="29"/>
        <v>0.96712299999999995</v>
      </c>
    </row>
    <row r="364" spans="1:5" x14ac:dyDescent="0.2">
      <c r="A364" s="6">
        <f t="shared" si="30"/>
        <v>28568</v>
      </c>
      <c r="B364" s="6">
        <f t="shared" si="31"/>
        <v>28568</v>
      </c>
      <c r="C364">
        <v>67</v>
      </c>
      <c r="D364">
        <f t="shared" si="32"/>
        <v>352</v>
      </c>
      <c r="E364">
        <f t="shared" si="29"/>
        <v>0.96438400000000002</v>
      </c>
    </row>
    <row r="365" spans="1:5" x14ac:dyDescent="0.2">
      <c r="A365" s="6">
        <f t="shared" si="30"/>
        <v>28569</v>
      </c>
      <c r="B365" s="6">
        <f t="shared" si="31"/>
        <v>28569</v>
      </c>
      <c r="C365">
        <v>67</v>
      </c>
      <c r="D365">
        <f t="shared" si="32"/>
        <v>351</v>
      </c>
      <c r="E365">
        <f t="shared" si="29"/>
        <v>0.96164400000000005</v>
      </c>
    </row>
    <row r="366" spans="1:5" x14ac:dyDescent="0.2">
      <c r="A366" s="6">
        <f t="shared" si="30"/>
        <v>28570</v>
      </c>
      <c r="B366" s="6">
        <f t="shared" si="31"/>
        <v>28570</v>
      </c>
      <c r="C366">
        <v>67</v>
      </c>
      <c r="D366">
        <f t="shared" si="32"/>
        <v>350</v>
      </c>
      <c r="E366">
        <f t="shared" si="29"/>
        <v>0.95890399999999998</v>
      </c>
    </row>
    <row r="367" spans="1:5" x14ac:dyDescent="0.2">
      <c r="A367" s="6">
        <f t="shared" si="30"/>
        <v>28571</v>
      </c>
      <c r="B367" s="6">
        <f t="shared" si="31"/>
        <v>28571</v>
      </c>
      <c r="C367">
        <v>67</v>
      </c>
      <c r="D367">
        <f t="shared" si="32"/>
        <v>349</v>
      </c>
      <c r="E367">
        <f t="shared" si="29"/>
        <v>0.95616400000000001</v>
      </c>
    </row>
    <row r="368" spans="1:5" x14ac:dyDescent="0.2">
      <c r="A368" s="6">
        <f t="shared" si="30"/>
        <v>28572</v>
      </c>
      <c r="B368" s="6">
        <f t="shared" si="31"/>
        <v>28572</v>
      </c>
      <c r="C368">
        <v>67</v>
      </c>
      <c r="D368">
        <f t="shared" si="32"/>
        <v>348</v>
      </c>
      <c r="E368">
        <f t="shared" si="29"/>
        <v>0.95342499999999997</v>
      </c>
    </row>
    <row r="369" spans="1:5" x14ac:dyDescent="0.2">
      <c r="A369" s="6">
        <f t="shared" si="30"/>
        <v>28573</v>
      </c>
      <c r="B369" s="6">
        <f t="shared" si="31"/>
        <v>28573</v>
      </c>
      <c r="C369">
        <v>67</v>
      </c>
      <c r="D369">
        <f t="shared" si="32"/>
        <v>347</v>
      </c>
      <c r="E369">
        <f t="shared" si="29"/>
        <v>0.950685</v>
      </c>
    </row>
    <row r="370" spans="1:5" x14ac:dyDescent="0.2">
      <c r="A370" s="6">
        <f t="shared" si="30"/>
        <v>28574</v>
      </c>
      <c r="B370" s="6">
        <f t="shared" si="31"/>
        <v>28574</v>
      </c>
      <c r="C370">
        <v>67</v>
      </c>
      <c r="D370">
        <f t="shared" si="32"/>
        <v>346</v>
      </c>
      <c r="E370">
        <f t="shared" si="29"/>
        <v>0.94794500000000004</v>
      </c>
    </row>
    <row r="371" spans="1:5" x14ac:dyDescent="0.2">
      <c r="A371" s="6">
        <f t="shared" si="30"/>
        <v>28575</v>
      </c>
      <c r="B371" s="6">
        <f t="shared" si="31"/>
        <v>28575</v>
      </c>
      <c r="C371">
        <v>67</v>
      </c>
      <c r="D371">
        <f t="shared" si="32"/>
        <v>345</v>
      </c>
      <c r="E371">
        <f t="shared" si="29"/>
        <v>0.94520499999999996</v>
      </c>
    </row>
    <row r="372" spans="1:5" x14ac:dyDescent="0.2">
      <c r="A372" s="6">
        <f t="shared" si="30"/>
        <v>28576</v>
      </c>
      <c r="B372" s="6">
        <f t="shared" si="31"/>
        <v>28576</v>
      </c>
      <c r="C372">
        <v>67</v>
      </c>
      <c r="D372">
        <f t="shared" si="32"/>
        <v>344</v>
      </c>
      <c r="E372">
        <f t="shared" si="29"/>
        <v>0.94246600000000003</v>
      </c>
    </row>
    <row r="373" spans="1:5" x14ac:dyDescent="0.2">
      <c r="A373" s="6">
        <f t="shared" si="30"/>
        <v>28577</v>
      </c>
      <c r="B373" s="6">
        <f t="shared" si="31"/>
        <v>28577</v>
      </c>
      <c r="C373">
        <v>67</v>
      </c>
      <c r="D373">
        <f t="shared" si="32"/>
        <v>343</v>
      </c>
      <c r="E373">
        <f t="shared" si="29"/>
        <v>0.93972599999999995</v>
      </c>
    </row>
    <row r="374" spans="1:5" x14ac:dyDescent="0.2">
      <c r="A374" s="6">
        <f t="shared" si="30"/>
        <v>28578</v>
      </c>
      <c r="B374" s="6">
        <f t="shared" si="31"/>
        <v>28578</v>
      </c>
      <c r="C374">
        <v>67</v>
      </c>
      <c r="D374">
        <f t="shared" si="32"/>
        <v>342</v>
      </c>
      <c r="E374">
        <f t="shared" si="29"/>
        <v>0.93698599999999999</v>
      </c>
    </row>
    <row r="375" spans="1:5" x14ac:dyDescent="0.2">
      <c r="A375" s="6">
        <f t="shared" si="30"/>
        <v>28579</v>
      </c>
      <c r="B375" s="6">
        <f t="shared" si="31"/>
        <v>28579</v>
      </c>
      <c r="C375">
        <v>67</v>
      </c>
      <c r="D375">
        <f t="shared" si="32"/>
        <v>341</v>
      </c>
      <c r="E375">
        <f t="shared" si="29"/>
        <v>0.93424700000000005</v>
      </c>
    </row>
    <row r="376" spans="1:5" x14ac:dyDescent="0.2">
      <c r="A376" s="6">
        <f t="shared" si="30"/>
        <v>28580</v>
      </c>
      <c r="B376" s="6">
        <f t="shared" si="31"/>
        <v>28580</v>
      </c>
      <c r="C376">
        <v>67</v>
      </c>
      <c r="D376">
        <f t="shared" si="32"/>
        <v>340</v>
      </c>
      <c r="E376">
        <f t="shared" si="29"/>
        <v>0.93150699999999997</v>
      </c>
    </row>
    <row r="377" spans="1:5" x14ac:dyDescent="0.2">
      <c r="A377" s="6">
        <f t="shared" si="30"/>
        <v>28581</v>
      </c>
      <c r="B377" s="6">
        <f t="shared" si="31"/>
        <v>28581</v>
      </c>
      <c r="C377">
        <v>67</v>
      </c>
      <c r="D377">
        <f t="shared" si="32"/>
        <v>339</v>
      </c>
      <c r="E377">
        <f t="shared" si="29"/>
        <v>0.92876700000000001</v>
      </c>
    </row>
    <row r="378" spans="1:5" x14ac:dyDescent="0.2">
      <c r="A378" s="6">
        <f t="shared" si="30"/>
        <v>28582</v>
      </c>
      <c r="B378" s="6">
        <f t="shared" si="31"/>
        <v>28582</v>
      </c>
      <c r="C378">
        <v>67</v>
      </c>
      <c r="D378">
        <f t="shared" si="32"/>
        <v>338</v>
      </c>
      <c r="E378">
        <f t="shared" si="29"/>
        <v>0.92602700000000004</v>
      </c>
    </row>
    <row r="379" spans="1:5" x14ac:dyDescent="0.2">
      <c r="A379" s="6">
        <f t="shared" si="30"/>
        <v>28583</v>
      </c>
      <c r="B379" s="6">
        <f t="shared" si="31"/>
        <v>28583</v>
      </c>
      <c r="C379">
        <v>67</v>
      </c>
      <c r="D379">
        <f t="shared" si="32"/>
        <v>337</v>
      </c>
      <c r="E379">
        <f t="shared" si="29"/>
        <v>0.923288</v>
      </c>
    </row>
    <row r="380" spans="1:5" x14ac:dyDescent="0.2">
      <c r="A380" s="6">
        <f t="shared" si="30"/>
        <v>28584</v>
      </c>
      <c r="B380" s="6">
        <f t="shared" si="31"/>
        <v>28584</v>
      </c>
      <c r="C380">
        <v>67</v>
      </c>
      <c r="D380">
        <f t="shared" si="32"/>
        <v>336</v>
      </c>
      <c r="E380">
        <f t="shared" si="29"/>
        <v>0.92054800000000003</v>
      </c>
    </row>
    <row r="381" spans="1:5" x14ac:dyDescent="0.2">
      <c r="A381" s="6">
        <f t="shared" si="30"/>
        <v>28585</v>
      </c>
      <c r="B381" s="6">
        <f t="shared" si="31"/>
        <v>28585</v>
      </c>
      <c r="C381">
        <v>67</v>
      </c>
      <c r="D381">
        <f t="shared" si="32"/>
        <v>335</v>
      </c>
      <c r="E381">
        <f t="shared" si="29"/>
        <v>0.91780799999999996</v>
      </c>
    </row>
    <row r="382" spans="1:5" x14ac:dyDescent="0.2">
      <c r="A382" s="6">
        <f t="shared" si="30"/>
        <v>28586</v>
      </c>
      <c r="B382" s="6">
        <v>35155</v>
      </c>
      <c r="C382">
        <v>68</v>
      </c>
      <c r="D382">
        <v>0</v>
      </c>
      <c r="E382">
        <f t="shared" si="29"/>
        <v>0</v>
      </c>
    </row>
    <row r="383" spans="1:5" x14ac:dyDescent="0.2">
      <c r="A383" s="6"/>
    </row>
    <row r="384" spans="1:5" x14ac:dyDescent="0.2">
      <c r="A384" s="6"/>
    </row>
    <row r="385" spans="1:1" x14ac:dyDescent="0.2">
      <c r="A385" s="6"/>
    </row>
    <row r="386" spans="1:1" x14ac:dyDescent="0.2">
      <c r="A386" s="6"/>
    </row>
    <row r="387" spans="1:1" x14ac:dyDescent="0.2">
      <c r="A387" s="6"/>
    </row>
    <row r="388" spans="1:1" x14ac:dyDescent="0.2">
      <c r="A388" s="6"/>
    </row>
    <row r="389" spans="1:1" x14ac:dyDescent="0.2">
      <c r="A389" s="6"/>
    </row>
    <row r="390" spans="1:1" x14ac:dyDescent="0.2">
      <c r="A390" s="6"/>
    </row>
    <row r="391" spans="1:1" x14ac:dyDescent="0.2">
      <c r="A391" s="6"/>
    </row>
    <row r="392" spans="1:1" x14ac:dyDescent="0.2">
      <c r="A392" s="6"/>
    </row>
    <row r="393" spans="1:1" x14ac:dyDescent="0.2">
      <c r="A393" s="6"/>
    </row>
    <row r="394" spans="1:1" x14ac:dyDescent="0.2">
      <c r="A394" s="6"/>
    </row>
    <row r="395" spans="1:1" x14ac:dyDescent="0.2">
      <c r="A395" s="6"/>
    </row>
    <row r="396" spans="1:1" x14ac:dyDescent="0.2">
      <c r="A396" s="6"/>
    </row>
    <row r="397" spans="1:1" x14ac:dyDescent="0.2">
      <c r="A397" s="6"/>
    </row>
    <row r="398" spans="1:1" x14ac:dyDescent="0.2">
      <c r="A398" s="6"/>
    </row>
    <row r="399" spans="1:1" x14ac:dyDescent="0.2">
      <c r="A399" s="6"/>
    </row>
    <row r="400" spans="1:1" x14ac:dyDescent="0.2">
      <c r="A400" s="6"/>
    </row>
    <row r="401" spans="1:1" x14ac:dyDescent="0.2">
      <c r="A401" s="6"/>
    </row>
    <row r="402" spans="1:1" x14ac:dyDescent="0.2">
      <c r="A402" s="6"/>
    </row>
    <row r="403" spans="1:1" x14ac:dyDescent="0.2">
      <c r="A403" s="6"/>
    </row>
    <row r="404" spans="1:1" x14ac:dyDescent="0.2">
      <c r="A404" s="6"/>
    </row>
    <row r="405" spans="1:1" x14ac:dyDescent="0.2">
      <c r="A405" s="6"/>
    </row>
    <row r="406" spans="1:1" x14ac:dyDescent="0.2">
      <c r="A406" s="6"/>
    </row>
    <row r="407" spans="1:1" x14ac:dyDescent="0.2">
      <c r="A407" s="6"/>
    </row>
    <row r="408" spans="1:1" x14ac:dyDescent="0.2">
      <c r="A408" s="6"/>
    </row>
    <row r="409" spans="1:1" x14ac:dyDescent="0.2">
      <c r="A409" s="6"/>
    </row>
    <row r="410" spans="1:1" x14ac:dyDescent="0.2">
      <c r="A410" s="6"/>
    </row>
    <row r="411" spans="1:1" x14ac:dyDescent="0.2">
      <c r="A411" s="6"/>
    </row>
    <row r="412" spans="1:1" x14ac:dyDescent="0.2">
      <c r="A412" s="6"/>
    </row>
    <row r="413" spans="1:1" x14ac:dyDescent="0.2">
      <c r="A413" s="6"/>
    </row>
    <row r="414" spans="1:1" x14ac:dyDescent="0.2">
      <c r="A414" s="6"/>
    </row>
    <row r="415" spans="1:1" x14ac:dyDescent="0.2">
      <c r="A415" s="6"/>
    </row>
    <row r="416" spans="1:1" x14ac:dyDescent="0.2">
      <c r="A416" s="6"/>
    </row>
    <row r="417" spans="1:1" x14ac:dyDescent="0.2">
      <c r="A417" s="6"/>
    </row>
    <row r="418" spans="1:1" x14ac:dyDescent="0.2">
      <c r="A418" s="6"/>
    </row>
    <row r="419" spans="1:1" x14ac:dyDescent="0.2">
      <c r="A419" s="6"/>
    </row>
    <row r="420" spans="1:1" x14ac:dyDescent="0.2">
      <c r="A420" s="6"/>
    </row>
    <row r="421" spans="1:1" x14ac:dyDescent="0.2">
      <c r="A421" s="6"/>
    </row>
    <row r="422" spans="1:1" x14ac:dyDescent="0.2">
      <c r="A422" s="6"/>
    </row>
    <row r="423" spans="1:1" x14ac:dyDescent="0.2">
      <c r="A423" s="6"/>
    </row>
    <row r="424" spans="1:1" x14ac:dyDescent="0.2">
      <c r="A424" s="6"/>
    </row>
    <row r="425" spans="1:1" x14ac:dyDescent="0.2">
      <c r="A425" s="6"/>
    </row>
    <row r="426" spans="1:1" x14ac:dyDescent="0.2">
      <c r="A426" s="6"/>
    </row>
    <row r="427" spans="1:1" x14ac:dyDescent="0.2">
      <c r="A427" s="6"/>
    </row>
    <row r="428" spans="1:1" x14ac:dyDescent="0.2">
      <c r="A428" s="6"/>
    </row>
    <row r="429" spans="1:1" x14ac:dyDescent="0.2">
      <c r="A429" s="6"/>
    </row>
    <row r="430" spans="1:1" x14ac:dyDescent="0.2">
      <c r="A430" s="6"/>
    </row>
    <row r="431" spans="1:1" x14ac:dyDescent="0.2">
      <c r="A431" s="6"/>
    </row>
    <row r="432" spans="1:1" x14ac:dyDescent="0.2">
      <c r="A432" s="6"/>
    </row>
    <row r="433" spans="1:1" x14ac:dyDescent="0.2">
      <c r="A433" s="6"/>
    </row>
    <row r="434" spans="1:1" x14ac:dyDescent="0.2">
      <c r="A434" s="6"/>
    </row>
    <row r="435" spans="1:1" x14ac:dyDescent="0.2">
      <c r="A435" s="6"/>
    </row>
    <row r="436" spans="1:1" x14ac:dyDescent="0.2">
      <c r="A436" s="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068B4-9B46-4DA2-BC80-B90BE6CBF01B}">
  <dimension ref="A3:I44"/>
  <sheetViews>
    <sheetView zoomScale="115" zoomScaleNormal="115" workbookViewId="0">
      <selection activeCell="B4" sqref="B4"/>
    </sheetView>
  </sheetViews>
  <sheetFormatPr defaultColWidth="10.75" defaultRowHeight="14.25" x14ac:dyDescent="0.2"/>
  <cols>
    <col min="1" max="1" width="10.75" style="15"/>
  </cols>
  <sheetData>
    <row r="3" spans="1:9" s="12" customFormat="1" ht="42.75" x14ac:dyDescent="0.2">
      <c r="A3" s="14" t="s">
        <v>25</v>
      </c>
      <c r="B3" s="12" t="s">
        <v>26</v>
      </c>
      <c r="C3" s="12" t="s">
        <v>27</v>
      </c>
      <c r="D3" s="12" t="s">
        <v>28</v>
      </c>
      <c r="E3" s="12" t="s">
        <v>29</v>
      </c>
      <c r="F3" s="12" t="s">
        <v>30</v>
      </c>
      <c r="G3" s="12" t="s">
        <v>31</v>
      </c>
      <c r="H3" s="12" t="s">
        <v>32</v>
      </c>
      <c r="I3" s="12" t="s">
        <v>33</v>
      </c>
    </row>
    <row r="4" spans="1:9" x14ac:dyDescent="0.2">
      <c r="A4" s="15">
        <v>26</v>
      </c>
      <c r="B4" s="37">
        <v>10.16</v>
      </c>
      <c r="C4" s="37">
        <v>1.87</v>
      </c>
      <c r="D4" s="37">
        <v>9.68</v>
      </c>
      <c r="E4" s="37">
        <v>1.89</v>
      </c>
      <c r="F4" s="37">
        <v>9.1999999999999993</v>
      </c>
      <c r="G4" s="37">
        <v>1.9</v>
      </c>
      <c r="H4" s="37">
        <v>8.74</v>
      </c>
      <c r="I4" s="37">
        <v>1.91</v>
      </c>
    </row>
    <row r="5" spans="1:9" x14ac:dyDescent="0.2">
      <c r="A5" s="15">
        <v>27</v>
      </c>
      <c r="B5" s="37">
        <v>10.3</v>
      </c>
      <c r="C5" s="37">
        <v>1.9</v>
      </c>
      <c r="D5" s="37">
        <v>9.81</v>
      </c>
      <c r="E5" s="37">
        <v>1.91</v>
      </c>
      <c r="F5" s="37">
        <v>9.33</v>
      </c>
      <c r="G5" s="37">
        <v>1.93</v>
      </c>
      <c r="H5" s="37">
        <v>8.8699999999999992</v>
      </c>
      <c r="I5" s="37">
        <v>1.94</v>
      </c>
    </row>
    <row r="6" spans="1:9" x14ac:dyDescent="0.2">
      <c r="A6" s="15">
        <v>28</v>
      </c>
      <c r="B6" s="37">
        <v>10.45</v>
      </c>
      <c r="C6" s="37">
        <v>1.93</v>
      </c>
      <c r="D6" s="37">
        <v>9.9499999999999993</v>
      </c>
      <c r="E6" s="37">
        <v>1.94</v>
      </c>
      <c r="F6" s="37">
        <v>9.4700000000000006</v>
      </c>
      <c r="G6" s="37">
        <v>1.95</v>
      </c>
      <c r="H6" s="37">
        <v>8.99</v>
      </c>
      <c r="I6" s="37">
        <v>1.97</v>
      </c>
    </row>
    <row r="7" spans="1:9" x14ac:dyDescent="0.2">
      <c r="A7" s="15">
        <v>29</v>
      </c>
      <c r="B7" s="37">
        <v>10.6</v>
      </c>
      <c r="C7" s="37">
        <v>1.96</v>
      </c>
      <c r="D7" s="37">
        <v>10.09</v>
      </c>
      <c r="E7" s="37">
        <v>1.97</v>
      </c>
      <c r="F7" s="37">
        <v>9.6</v>
      </c>
      <c r="G7" s="37">
        <v>1.98</v>
      </c>
      <c r="H7" s="37">
        <v>9.1199999999999992</v>
      </c>
      <c r="I7" s="37">
        <v>2</v>
      </c>
    </row>
    <row r="8" spans="1:9" x14ac:dyDescent="0.2">
      <c r="A8" s="15">
        <v>30</v>
      </c>
      <c r="B8" s="37">
        <v>10.75</v>
      </c>
      <c r="C8" s="37">
        <v>1.98</v>
      </c>
      <c r="D8" s="37">
        <v>10.24</v>
      </c>
      <c r="E8" s="37">
        <v>2</v>
      </c>
      <c r="F8" s="37">
        <v>9.73</v>
      </c>
      <c r="G8" s="37">
        <v>2.0099999999999998</v>
      </c>
      <c r="H8" s="37">
        <v>9.24</v>
      </c>
      <c r="I8" s="37">
        <v>2.0299999999999998</v>
      </c>
    </row>
    <row r="9" spans="1:9" x14ac:dyDescent="0.2">
      <c r="A9" s="15">
        <v>31</v>
      </c>
      <c r="B9" s="37">
        <v>10.91</v>
      </c>
      <c r="C9" s="37">
        <v>2.0099999999999998</v>
      </c>
      <c r="D9" s="37">
        <v>10.38</v>
      </c>
      <c r="E9" s="37">
        <v>2.02</v>
      </c>
      <c r="F9" s="37">
        <v>9.8699999999999992</v>
      </c>
      <c r="G9" s="37">
        <v>2.04</v>
      </c>
      <c r="H9" s="37">
        <v>9.3699999999999992</v>
      </c>
      <c r="I9" s="37">
        <v>2.0499999999999998</v>
      </c>
    </row>
    <row r="10" spans="1:9" x14ac:dyDescent="0.2">
      <c r="A10" s="15">
        <v>32</v>
      </c>
      <c r="B10" s="37">
        <v>11.07</v>
      </c>
      <c r="C10" s="37">
        <v>2.04</v>
      </c>
      <c r="D10" s="37">
        <v>10.53</v>
      </c>
      <c r="E10" s="37">
        <v>2.0499999999999998</v>
      </c>
      <c r="F10" s="37">
        <v>10.01</v>
      </c>
      <c r="G10" s="37">
        <v>2.0699999999999998</v>
      </c>
      <c r="H10" s="37">
        <v>9.51</v>
      </c>
      <c r="I10" s="37">
        <v>2.08</v>
      </c>
    </row>
    <row r="11" spans="1:9" x14ac:dyDescent="0.2">
      <c r="A11" s="15">
        <v>33</v>
      </c>
      <c r="B11" s="37">
        <v>11.23</v>
      </c>
      <c r="C11" s="37">
        <v>2.06</v>
      </c>
      <c r="D11" s="37">
        <v>10.68</v>
      </c>
      <c r="E11" s="37">
        <v>2.08</v>
      </c>
      <c r="F11" s="37">
        <v>10.16</v>
      </c>
      <c r="G11" s="37">
        <v>2.09</v>
      </c>
      <c r="H11" s="37">
        <v>9.64</v>
      </c>
      <c r="I11" s="37">
        <v>2.11</v>
      </c>
    </row>
    <row r="12" spans="1:9" x14ac:dyDescent="0.2">
      <c r="A12" s="15">
        <v>34</v>
      </c>
      <c r="B12" s="37">
        <v>11.39</v>
      </c>
      <c r="C12" s="37">
        <v>2.09</v>
      </c>
      <c r="D12" s="37">
        <v>10.84</v>
      </c>
      <c r="E12" s="37">
        <v>2.11</v>
      </c>
      <c r="F12" s="37">
        <v>10.3</v>
      </c>
      <c r="G12" s="37">
        <v>2.12</v>
      </c>
      <c r="H12" s="37">
        <v>9.7799999999999994</v>
      </c>
      <c r="I12" s="37">
        <v>2.14</v>
      </c>
    </row>
    <row r="13" spans="1:9" x14ac:dyDescent="0.2">
      <c r="A13" s="15">
        <v>35</v>
      </c>
      <c r="B13" s="37">
        <v>11.55</v>
      </c>
      <c r="C13" s="37">
        <v>2.12</v>
      </c>
      <c r="D13" s="37">
        <v>10.99</v>
      </c>
      <c r="E13" s="37">
        <v>2.13</v>
      </c>
      <c r="F13" s="37">
        <v>10.45</v>
      </c>
      <c r="G13" s="37">
        <v>2.15</v>
      </c>
      <c r="H13" s="37">
        <v>9.91</v>
      </c>
      <c r="I13" s="37">
        <v>2.16</v>
      </c>
    </row>
    <row r="14" spans="1:9" x14ac:dyDescent="0.2">
      <c r="A14" s="15">
        <v>36</v>
      </c>
      <c r="B14" s="37">
        <v>11.72</v>
      </c>
      <c r="C14" s="37">
        <v>2.14</v>
      </c>
      <c r="D14" s="37">
        <v>11.15</v>
      </c>
      <c r="E14" s="37">
        <v>2.16</v>
      </c>
      <c r="F14" s="37">
        <v>10.6</v>
      </c>
      <c r="G14" s="37">
        <v>2.17</v>
      </c>
      <c r="H14" s="37">
        <v>10.050000000000001</v>
      </c>
      <c r="I14" s="37">
        <v>2.19</v>
      </c>
    </row>
    <row r="15" spans="1:9" x14ac:dyDescent="0.2">
      <c r="A15" s="15">
        <v>37</v>
      </c>
      <c r="B15" s="37">
        <v>11.89</v>
      </c>
      <c r="C15" s="37">
        <v>2.17</v>
      </c>
      <c r="D15" s="37">
        <v>11.31</v>
      </c>
      <c r="E15" s="37">
        <v>2.1800000000000002</v>
      </c>
      <c r="F15" s="37">
        <v>10.75</v>
      </c>
      <c r="G15" s="37">
        <v>2.2000000000000002</v>
      </c>
      <c r="H15" s="37">
        <v>10.199999999999999</v>
      </c>
      <c r="I15" s="37">
        <v>2.2200000000000002</v>
      </c>
    </row>
    <row r="16" spans="1:9" x14ac:dyDescent="0.2">
      <c r="A16" s="15">
        <v>38</v>
      </c>
      <c r="B16" s="37">
        <v>12.07</v>
      </c>
      <c r="C16" s="37">
        <v>2.19</v>
      </c>
      <c r="D16" s="37">
        <v>11.48</v>
      </c>
      <c r="E16" s="37">
        <v>2.21</v>
      </c>
      <c r="F16" s="37">
        <v>10.9</v>
      </c>
      <c r="G16" s="37">
        <v>2.23</v>
      </c>
      <c r="H16" s="37">
        <v>10.34</v>
      </c>
      <c r="I16" s="37">
        <v>2.2400000000000002</v>
      </c>
    </row>
    <row r="17" spans="1:9" x14ac:dyDescent="0.2">
      <c r="A17" s="15">
        <v>39</v>
      </c>
      <c r="B17" s="37">
        <v>12.24</v>
      </c>
      <c r="C17" s="37">
        <v>2.2200000000000002</v>
      </c>
      <c r="D17" s="37">
        <v>11.64</v>
      </c>
      <c r="E17" s="37">
        <v>2.23</v>
      </c>
      <c r="F17" s="37">
        <v>11.06</v>
      </c>
      <c r="G17" s="37">
        <v>2.25</v>
      </c>
      <c r="H17" s="37">
        <v>10.49</v>
      </c>
      <c r="I17" s="37">
        <v>2.27</v>
      </c>
    </row>
    <row r="18" spans="1:9" x14ac:dyDescent="0.2">
      <c r="A18" s="15">
        <v>40</v>
      </c>
      <c r="B18" s="37">
        <v>12.42</v>
      </c>
      <c r="C18" s="37">
        <v>2.2400000000000002</v>
      </c>
      <c r="D18" s="37">
        <v>11.81</v>
      </c>
      <c r="E18" s="37">
        <v>2.2599999999999998</v>
      </c>
      <c r="F18" s="37">
        <v>11.22</v>
      </c>
      <c r="G18" s="37">
        <v>2.2799999999999998</v>
      </c>
      <c r="H18" s="37">
        <v>10.64</v>
      </c>
      <c r="I18" s="37">
        <v>2.29</v>
      </c>
    </row>
    <row r="19" spans="1:9" x14ac:dyDescent="0.2">
      <c r="A19" s="15">
        <v>41</v>
      </c>
      <c r="B19" s="37">
        <v>12.6</v>
      </c>
      <c r="C19" s="37">
        <v>2.27</v>
      </c>
      <c r="D19" s="37">
        <v>11.99</v>
      </c>
      <c r="E19" s="37">
        <v>2.2799999999999998</v>
      </c>
      <c r="F19" s="37">
        <v>11.38</v>
      </c>
      <c r="G19" s="37">
        <v>2.2999999999999998</v>
      </c>
      <c r="H19" s="37">
        <v>10.79</v>
      </c>
      <c r="I19" s="37">
        <v>2.3199999999999998</v>
      </c>
    </row>
    <row r="20" spans="1:9" x14ac:dyDescent="0.2">
      <c r="A20" s="15">
        <v>42</v>
      </c>
      <c r="B20" s="37">
        <v>12.79</v>
      </c>
      <c r="C20" s="37">
        <v>2.29</v>
      </c>
      <c r="D20" s="37">
        <v>12.16</v>
      </c>
      <c r="E20" s="37">
        <v>2.2999999999999998</v>
      </c>
      <c r="F20" s="37">
        <v>11.55</v>
      </c>
      <c r="G20" s="37">
        <v>2.3199999999999998</v>
      </c>
      <c r="H20" s="37">
        <v>10.95</v>
      </c>
      <c r="I20" s="37">
        <v>2.34</v>
      </c>
    </row>
    <row r="21" spans="1:9" x14ac:dyDescent="0.2">
      <c r="A21" s="15">
        <v>43</v>
      </c>
      <c r="B21" s="37">
        <v>12.98</v>
      </c>
      <c r="C21" s="37">
        <v>2.31</v>
      </c>
      <c r="D21" s="37">
        <v>12.34</v>
      </c>
      <c r="E21" s="37">
        <v>2.33</v>
      </c>
      <c r="F21" s="37">
        <v>11.71</v>
      </c>
      <c r="G21" s="37">
        <v>2.35</v>
      </c>
      <c r="H21" s="37">
        <v>11.11</v>
      </c>
      <c r="I21" s="37">
        <v>2.37</v>
      </c>
    </row>
    <row r="22" spans="1:9" x14ac:dyDescent="0.2">
      <c r="A22" s="15">
        <v>44</v>
      </c>
      <c r="B22" s="37">
        <v>13.17</v>
      </c>
      <c r="C22" s="37">
        <v>2.33</v>
      </c>
      <c r="D22" s="37">
        <v>12.52</v>
      </c>
      <c r="E22" s="37">
        <v>2.35</v>
      </c>
      <c r="F22" s="37">
        <v>11.89</v>
      </c>
      <c r="G22" s="37">
        <v>2.37</v>
      </c>
      <c r="H22" s="37">
        <v>11.27</v>
      </c>
      <c r="I22" s="37">
        <v>2.39</v>
      </c>
    </row>
    <row r="23" spans="1:9" x14ac:dyDescent="0.2">
      <c r="A23" s="15">
        <v>45</v>
      </c>
      <c r="B23" s="37">
        <v>13.37</v>
      </c>
      <c r="C23" s="37">
        <v>2.35</v>
      </c>
      <c r="D23" s="37">
        <v>12.71</v>
      </c>
      <c r="E23" s="37">
        <v>2.37</v>
      </c>
      <c r="F23" s="37">
        <v>12.06</v>
      </c>
      <c r="G23" s="37">
        <v>2.39</v>
      </c>
      <c r="H23" s="37">
        <v>11.43</v>
      </c>
      <c r="I23" s="37">
        <v>2.41</v>
      </c>
    </row>
    <row r="24" spans="1:9" x14ac:dyDescent="0.2">
      <c r="A24" s="15">
        <v>46</v>
      </c>
      <c r="B24" s="37">
        <v>13.57</v>
      </c>
      <c r="C24" s="37">
        <v>2.37</v>
      </c>
      <c r="D24" s="37">
        <v>12.9</v>
      </c>
      <c r="E24" s="37">
        <v>2.39</v>
      </c>
      <c r="F24" s="37">
        <v>12.24</v>
      </c>
      <c r="G24" s="37">
        <v>2.41</v>
      </c>
      <c r="H24" s="37">
        <v>11.6</v>
      </c>
      <c r="I24" s="37">
        <v>2.4300000000000002</v>
      </c>
    </row>
    <row r="25" spans="1:9" x14ac:dyDescent="0.2">
      <c r="A25" s="15">
        <v>47</v>
      </c>
      <c r="B25" s="37">
        <v>13.78</v>
      </c>
      <c r="C25" s="37">
        <v>2.39</v>
      </c>
      <c r="D25" s="37">
        <v>13.09</v>
      </c>
      <c r="E25" s="37">
        <v>2.41</v>
      </c>
      <c r="F25" s="37">
        <v>12.42</v>
      </c>
      <c r="G25" s="37">
        <v>2.4300000000000002</v>
      </c>
      <c r="H25" s="37">
        <v>11.77</v>
      </c>
      <c r="I25" s="37">
        <v>2.4500000000000002</v>
      </c>
    </row>
    <row r="26" spans="1:9" x14ac:dyDescent="0.2">
      <c r="A26" s="15">
        <v>48</v>
      </c>
      <c r="B26" s="37">
        <v>13.99</v>
      </c>
      <c r="C26" s="37">
        <v>2.4</v>
      </c>
      <c r="D26" s="37">
        <v>13.29</v>
      </c>
      <c r="E26" s="37">
        <v>2.42</v>
      </c>
      <c r="F26" s="37">
        <v>12.61</v>
      </c>
      <c r="G26" s="37">
        <v>2.44</v>
      </c>
      <c r="H26" s="37">
        <v>11.94</v>
      </c>
      <c r="I26" s="37">
        <v>2.4700000000000002</v>
      </c>
    </row>
    <row r="27" spans="1:9" x14ac:dyDescent="0.2">
      <c r="A27" s="15">
        <v>49</v>
      </c>
      <c r="B27" s="37">
        <v>14.2</v>
      </c>
      <c r="C27" s="37">
        <v>2.42</v>
      </c>
      <c r="D27" s="37">
        <v>13.49</v>
      </c>
      <c r="E27" s="37">
        <v>2.44</v>
      </c>
      <c r="F27" s="37">
        <v>12.8</v>
      </c>
      <c r="G27" s="37">
        <v>2.46</v>
      </c>
      <c r="H27" s="37">
        <v>12.12</v>
      </c>
      <c r="I27" s="37">
        <v>2.48</v>
      </c>
    </row>
    <row r="28" spans="1:9" x14ac:dyDescent="0.2">
      <c r="A28" s="15">
        <v>50</v>
      </c>
      <c r="B28" s="37">
        <v>14.42</v>
      </c>
      <c r="C28" s="37">
        <v>2.4300000000000002</v>
      </c>
      <c r="D28" s="37">
        <v>13.7</v>
      </c>
      <c r="E28" s="37">
        <v>2.4500000000000002</v>
      </c>
      <c r="F28" s="37">
        <v>12.99</v>
      </c>
      <c r="G28" s="37">
        <v>2.4700000000000002</v>
      </c>
      <c r="H28" s="37">
        <v>12.31</v>
      </c>
      <c r="I28" s="37">
        <v>2.5</v>
      </c>
    </row>
    <row r="29" spans="1:9" x14ac:dyDescent="0.2">
      <c r="A29" s="15">
        <v>51</v>
      </c>
      <c r="B29" s="37">
        <v>14.65</v>
      </c>
      <c r="C29" s="37">
        <v>2.4500000000000002</v>
      </c>
      <c r="D29" s="37">
        <v>13.91</v>
      </c>
      <c r="E29" s="37">
        <v>2.4700000000000002</v>
      </c>
      <c r="F29" s="37">
        <v>13.19</v>
      </c>
      <c r="G29" s="37">
        <v>2.4900000000000002</v>
      </c>
      <c r="H29" s="37">
        <v>12.49</v>
      </c>
      <c r="I29" s="37">
        <v>2.5099999999999998</v>
      </c>
    </row>
    <row r="30" spans="1:9" x14ac:dyDescent="0.2">
      <c r="A30" s="15">
        <v>52</v>
      </c>
      <c r="B30" s="37">
        <v>14.88</v>
      </c>
      <c r="C30" s="37">
        <v>2.46</v>
      </c>
      <c r="D30" s="37">
        <v>14.13</v>
      </c>
      <c r="E30" s="37">
        <v>2.48</v>
      </c>
      <c r="F30" s="37">
        <v>13.4</v>
      </c>
      <c r="G30" s="37">
        <v>2.5</v>
      </c>
      <c r="H30" s="37">
        <v>12.68</v>
      </c>
      <c r="I30" s="37">
        <v>2.52</v>
      </c>
    </row>
    <row r="31" spans="1:9" x14ac:dyDescent="0.2">
      <c r="A31" s="15">
        <v>53</v>
      </c>
      <c r="B31" s="37">
        <v>15.11</v>
      </c>
      <c r="C31" s="37">
        <v>2.4700000000000002</v>
      </c>
      <c r="D31" s="37">
        <v>14.35</v>
      </c>
      <c r="E31" s="37">
        <v>2.4900000000000002</v>
      </c>
      <c r="F31" s="37">
        <v>13.6</v>
      </c>
      <c r="G31" s="37">
        <v>2.5099999999999998</v>
      </c>
      <c r="H31" s="37">
        <v>12.88</v>
      </c>
      <c r="I31" s="37">
        <v>2.5299999999999998</v>
      </c>
    </row>
    <row r="32" spans="1:9" x14ac:dyDescent="0.2">
      <c r="A32" s="15">
        <v>54</v>
      </c>
      <c r="B32" s="37">
        <v>15.36</v>
      </c>
      <c r="C32" s="37">
        <v>2.48</v>
      </c>
      <c r="D32" s="37">
        <v>14.58</v>
      </c>
      <c r="E32" s="37">
        <v>2.5</v>
      </c>
      <c r="F32" s="37">
        <v>13.82</v>
      </c>
      <c r="G32" s="37">
        <v>2.52</v>
      </c>
      <c r="H32" s="37">
        <v>13.08</v>
      </c>
      <c r="I32" s="37">
        <v>2.54</v>
      </c>
    </row>
    <row r="33" spans="1:9" x14ac:dyDescent="0.2">
      <c r="A33" s="15">
        <v>55</v>
      </c>
      <c r="B33" s="37">
        <v>15.61</v>
      </c>
      <c r="C33" s="37">
        <v>2.48</v>
      </c>
      <c r="D33" s="37">
        <v>14.81</v>
      </c>
      <c r="E33" s="37">
        <v>2.5</v>
      </c>
      <c r="F33" s="37">
        <v>14.04</v>
      </c>
      <c r="G33" s="37">
        <v>2.5299999999999998</v>
      </c>
      <c r="H33" s="37">
        <v>13.29</v>
      </c>
      <c r="I33" s="37">
        <v>2.5499999999999998</v>
      </c>
    </row>
    <row r="34" spans="1:9" x14ac:dyDescent="0.2">
      <c r="A34" s="15">
        <v>56</v>
      </c>
      <c r="B34" s="37">
        <v>15.86</v>
      </c>
      <c r="C34" s="37">
        <v>2.4900000000000002</v>
      </c>
      <c r="D34" s="37">
        <v>15.05</v>
      </c>
      <c r="E34" s="37">
        <v>2.5099999999999998</v>
      </c>
      <c r="F34" s="37">
        <v>14.27</v>
      </c>
      <c r="G34" s="37">
        <v>2.5299999999999998</v>
      </c>
      <c r="H34" s="37">
        <v>13.5</v>
      </c>
      <c r="I34" s="37">
        <v>2.56</v>
      </c>
    </row>
    <row r="35" spans="1:9" x14ac:dyDescent="0.2">
      <c r="A35" s="15">
        <v>57</v>
      </c>
      <c r="B35" s="37">
        <v>16.13</v>
      </c>
      <c r="C35" s="37">
        <v>2.4900000000000002</v>
      </c>
      <c r="D35" s="37">
        <v>15.3</v>
      </c>
      <c r="E35" s="37">
        <v>2.5099999999999998</v>
      </c>
      <c r="F35" s="37">
        <v>14.5</v>
      </c>
      <c r="G35" s="37">
        <v>2.5299999999999998</v>
      </c>
      <c r="H35" s="37">
        <v>13.72</v>
      </c>
      <c r="I35" s="37">
        <v>2.56</v>
      </c>
    </row>
    <row r="36" spans="1:9" x14ac:dyDescent="0.2">
      <c r="A36" s="15">
        <v>58</v>
      </c>
      <c r="B36" s="37">
        <v>16.399999999999999</v>
      </c>
      <c r="C36" s="37">
        <v>2.4900000000000002</v>
      </c>
      <c r="D36" s="37">
        <v>15.56</v>
      </c>
      <c r="E36" s="37">
        <v>2.5099999999999998</v>
      </c>
      <c r="F36" s="37">
        <v>14.74</v>
      </c>
      <c r="G36" s="37">
        <v>2.5299999999999998</v>
      </c>
      <c r="H36" s="37">
        <v>13.95</v>
      </c>
      <c r="I36" s="37">
        <v>2.56</v>
      </c>
    </row>
    <row r="37" spans="1:9" x14ac:dyDescent="0.2">
      <c r="A37" s="15">
        <v>59</v>
      </c>
      <c r="B37" s="37">
        <v>16.690000000000001</v>
      </c>
      <c r="C37" s="37">
        <v>2.48</v>
      </c>
      <c r="D37" s="37">
        <v>15.83</v>
      </c>
      <c r="E37" s="37">
        <v>2.5</v>
      </c>
      <c r="F37" s="37">
        <v>15</v>
      </c>
      <c r="G37" s="37">
        <v>2.5299999999999998</v>
      </c>
      <c r="H37" s="37">
        <v>14.19</v>
      </c>
      <c r="I37" s="37">
        <v>2.5499999999999998</v>
      </c>
    </row>
    <row r="38" spans="1:9" x14ac:dyDescent="0.2">
      <c r="A38" s="15">
        <v>60</v>
      </c>
      <c r="B38" s="37">
        <v>16.98</v>
      </c>
      <c r="C38" s="37">
        <v>2.4700000000000002</v>
      </c>
      <c r="D38" s="37">
        <v>16.11</v>
      </c>
      <c r="E38" s="37">
        <v>2.5</v>
      </c>
      <c r="F38" s="37">
        <v>15.26</v>
      </c>
      <c r="G38" s="37">
        <v>2.52</v>
      </c>
      <c r="H38" s="37">
        <v>14.43</v>
      </c>
      <c r="I38" s="37">
        <v>2.5499999999999998</v>
      </c>
    </row>
    <row r="39" spans="1:9" x14ac:dyDescent="0.2">
      <c r="A39" s="15">
        <v>61</v>
      </c>
      <c r="B39" s="37">
        <v>17.29</v>
      </c>
      <c r="C39" s="37">
        <v>2.46</v>
      </c>
      <c r="D39" s="37">
        <v>16.399999999999999</v>
      </c>
      <c r="E39" s="37">
        <v>2.4900000000000002</v>
      </c>
      <c r="F39" s="37">
        <v>15.53</v>
      </c>
      <c r="G39" s="37">
        <v>2.5099999999999998</v>
      </c>
      <c r="H39" s="37">
        <v>14.69</v>
      </c>
      <c r="I39" s="37">
        <v>2.54</v>
      </c>
    </row>
    <row r="40" spans="1:9" x14ac:dyDescent="0.2">
      <c r="A40" s="15">
        <v>62</v>
      </c>
      <c r="B40" s="37">
        <v>17.62</v>
      </c>
      <c r="C40" s="37">
        <v>2.4500000000000002</v>
      </c>
      <c r="D40" s="37">
        <v>16.7</v>
      </c>
      <c r="E40" s="37">
        <v>2.4700000000000002</v>
      </c>
      <c r="F40" s="37">
        <v>15.82</v>
      </c>
      <c r="G40" s="37">
        <v>2.4900000000000002</v>
      </c>
      <c r="H40" s="37">
        <v>14.96</v>
      </c>
      <c r="I40" s="37">
        <v>2.52</v>
      </c>
    </row>
    <row r="41" spans="1:9" x14ac:dyDescent="0.2">
      <c r="A41" s="15">
        <v>63</v>
      </c>
      <c r="B41" s="37">
        <v>17.96</v>
      </c>
      <c r="C41" s="37">
        <v>2.4300000000000002</v>
      </c>
      <c r="D41" s="37">
        <v>17.03</v>
      </c>
      <c r="E41" s="37">
        <v>2.4500000000000002</v>
      </c>
      <c r="F41" s="37">
        <v>16.12</v>
      </c>
      <c r="G41" s="37">
        <v>2.4700000000000002</v>
      </c>
      <c r="H41" s="37">
        <v>15.24</v>
      </c>
      <c r="I41" s="37">
        <v>2.5</v>
      </c>
    </row>
    <row r="42" spans="1:9" x14ac:dyDescent="0.2">
      <c r="A42" s="15">
        <v>64</v>
      </c>
      <c r="B42" s="37">
        <v>18.32</v>
      </c>
      <c r="C42" s="37">
        <v>2.4</v>
      </c>
      <c r="D42" s="37">
        <v>17.37</v>
      </c>
      <c r="E42" s="37">
        <v>2.42</v>
      </c>
      <c r="F42" s="37">
        <v>16.440000000000001</v>
      </c>
      <c r="G42" s="37">
        <v>2.4500000000000002</v>
      </c>
      <c r="H42" s="37">
        <v>15.54</v>
      </c>
      <c r="I42" s="37">
        <v>2.4700000000000002</v>
      </c>
    </row>
    <row r="43" spans="1:9" x14ac:dyDescent="0.2">
      <c r="F43" s="13"/>
    </row>
    <row r="44" spans="1:9" x14ac:dyDescent="0.2">
      <c r="F44" s="13"/>
    </row>
  </sheetData>
  <conditionalFormatting sqref="B4:E42">
    <cfRule type="expression" dxfId="5" priority="9" stopIfTrue="1">
      <formula>MOD(ROW(),2)=0</formula>
    </cfRule>
    <cfRule type="expression" dxfId="4" priority="10" stopIfTrue="1">
      <formula>MOD(ROW(),2)&lt;&gt;0</formula>
    </cfRule>
  </conditionalFormatting>
  <conditionalFormatting sqref="F4:F44">
    <cfRule type="expression" dxfId="3" priority="7" stopIfTrue="1">
      <formula>MOD(ROW(),2)=0</formula>
    </cfRule>
    <cfRule type="expression" dxfId="2" priority="8" stopIfTrue="1">
      <formula>MOD(ROW(),2)&lt;&gt;0</formula>
    </cfRule>
  </conditionalFormatting>
  <conditionalFormatting sqref="G4:I42">
    <cfRule type="expression" dxfId="1" priority="1" stopIfTrue="1">
      <formula>MOD(ROW(),2)=0</formula>
    </cfRule>
    <cfRule type="expression" dxfId="0" priority="2" stopIfTrue="1">
      <formula>MOD(ROW(),2)&lt;&gt;0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c0fc6d1-1ff6-4501-9111-f8704c4ff172" xsi:nil="true"/>
    <lcf76f155ced4ddcb4097134ff3c332f xmlns="f892bc6d-4373-4448-9da1-3e4deb534658">
      <Terms xmlns="http://schemas.microsoft.com/office/infopath/2007/PartnerControls"/>
    </lcf76f155ced4ddcb4097134ff3c332f>
    <Date xmlns="f892bc6d-4373-4448-9da1-3e4deb534658" xsi:nil="true"/>
    <MeetingDate xmlns="f892bc6d-4373-4448-9da1-3e4deb534658" xsi:nil="true"/>
    <Topic xmlns="f892bc6d-4373-4448-9da1-3e4deb53465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975E344276F4A8689D4A7054B0E58" ma:contentTypeVersion="24" ma:contentTypeDescription="Create a new document." ma:contentTypeScope="" ma:versionID="0beb7b2f8023e6ab9baa537e7c57f7d1">
  <xsd:schema xmlns:xsd="http://www.w3.org/2001/XMLSchema" xmlns:xs="http://www.w3.org/2001/XMLSchema" xmlns:p="http://schemas.microsoft.com/office/2006/metadata/properties" xmlns:ns2="f892bc6d-4373-4448-9da1-3e4deb534658" xmlns:ns3="4c0fc6d1-1ff6-4501-9111-f8704c4ff172" targetNamespace="http://schemas.microsoft.com/office/2006/metadata/properties" ma:root="true" ma:fieldsID="42a649bb096d8cc6dcfce68a7299c945" ns2:_="" ns3:_="">
    <xsd:import namespace="f892bc6d-4373-4448-9da1-3e4deb534658"/>
    <xsd:import namespace="4c0fc6d1-1ff6-4501-9111-f8704c4ff172"/>
    <xsd:element name="properties">
      <xsd:complexType>
        <xsd:sequence>
          <xsd:element name="documentManagement">
            <xsd:complexType>
              <xsd:all>
                <xsd:element ref="ns2:Date" minOccurs="0"/>
                <xsd:element ref="ns2:Topic"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etingDate"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92bc6d-4373-4448-9da1-3e4deb534658" elementFormDefault="qualified">
    <xsd:import namespace="http://schemas.microsoft.com/office/2006/documentManagement/types"/>
    <xsd:import namespace="http://schemas.microsoft.com/office/infopath/2007/PartnerControls"/>
    <xsd:element name="Date" ma:index="1" nillable="true" ma:displayName="Date" ma:format="DateOnly" ma:internalName="Date">
      <xsd:simpleType>
        <xsd:restriction base="dms:DateTime"/>
      </xsd:simpleType>
    </xsd:element>
    <xsd:element name="Topic" ma:index="3" nillable="true" ma:displayName="Topic" ma:format="Dropdown" ma:internalName="Topic">
      <xsd:simpleType>
        <xsd:restriction base="dms:Text">
          <xsd:maxLength value="255"/>
        </xsd:restriction>
      </xsd:simpleType>
    </xsd:element>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AutoKeyPoints" ma:index="8" nillable="true" ma:displayName="MediaServiceAutoKeyPoints" ma:hidden="true" ma:internalName="MediaServiceAutoKeyPoints" ma:readOnly="true">
      <xsd:simpleType>
        <xsd:restriction base="dms:Note"/>
      </xsd:simpleType>
    </xsd:element>
    <xsd:element name="MediaServiceKeyPoints" ma:index="9" nillable="true" ma:displayName="KeyPoints" ma:hidden="true" ma:internalName="MediaServiceKeyPoints"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etingDate" ma:index="17" nillable="true" ma:displayName="Meeting Date" ma:format="Dropdown" ma:internalName="MeetingDate">
      <xsd:simpleType>
        <xsd:restriction base="dms:Text">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3323a573-f4b2-49c1-a657-d409971bfafb"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0fc6d1-1ff6-4501-9111-f8704c4ff172"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1" nillable="true" ma:displayName="Taxonomy Catch All Column" ma:hidden="true" ma:list="{8e9e4ac3-4c27-417f-b6d0-a3cd07c518c8}" ma:internalName="TaxCatchAll" ma:showField="CatchAllData" ma:web="4c0fc6d1-1ff6-4501-9111-f8704c4ff1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C8F16D-26D9-425F-8479-52A56A933496}">
  <ds:schemaRefs>
    <ds:schemaRef ds:uri="http://schemas.microsoft.com/office/2006/metadata/properties"/>
    <ds:schemaRef ds:uri="4c0fc6d1-1ff6-4501-9111-f8704c4ff172"/>
    <ds:schemaRef ds:uri="f892bc6d-4373-4448-9da1-3e4deb534658"/>
    <ds:schemaRef ds:uri="http://purl.org/dc/elements/1.1/"/>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5523AE65-D01A-4CF5-9509-7211152C8393}">
  <ds:schemaRefs>
    <ds:schemaRef ds:uri="http://schemas.microsoft.com/sharepoint/v3/contenttype/forms"/>
  </ds:schemaRefs>
</ds:datastoreItem>
</file>

<file path=customXml/itemProps3.xml><?xml version="1.0" encoding="utf-8"?>
<ds:datastoreItem xmlns:ds="http://schemas.openxmlformats.org/officeDocument/2006/customXml" ds:itemID="{CC958968-685B-4DA7-898F-D261C564D0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92bc6d-4373-4448-9da1-3e4deb534658"/>
    <ds:schemaRef ds:uri="4c0fc6d1-1ff6-4501-9111-f8704c4ff1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Notes</vt:lpstr>
      <vt:lpstr>Inputs</vt:lpstr>
      <vt:lpstr>Output</vt:lpstr>
      <vt:lpstr>Pensions increase</vt:lpstr>
      <vt:lpstr>Revaluation</vt:lpstr>
      <vt:lpstr>SPA</vt:lpstr>
      <vt:lpstr>Transfer factors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Rachel Abbey</dc:creator>
  <cp:lastModifiedBy>Rachel Abbey</cp:lastModifiedBy>
  <cp:lastPrinted>2024-05-07T15:56:11Z</cp:lastPrinted>
  <dcterms:created xsi:type="dcterms:W3CDTF">2023-10-20T16:02:58Z</dcterms:created>
  <dcterms:modified xsi:type="dcterms:W3CDTF">2026-04-07T10:56:26Z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0x010100197975E344276F4A8689D4A7054B0E58</vt:lpwstr>
  </property>
  <property fmtid="{D5CDD505-2E9C-101B-9397-08002B2CF9AE}" pid="3" name="MediaServiceImageTags">
    <vt:lpwstr/>
  </property>
</Properties>
</file>