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lgadigital.sharepoint.com/sites/Pensions/LGPS/Tech admin guides and forms/Calculators/"/>
    </mc:Choice>
  </mc:AlternateContent>
  <xr:revisionPtr revIDLastSave="6" documentId="8_{49AFE5BA-A890-464F-8544-E7F5A57C4C5F}" xr6:coauthVersionLast="47" xr6:coauthVersionMax="47" xr10:uidLastSave="{3BDA921F-9F9D-4B0D-AD01-435E3CE7041D}"/>
  <bookViews>
    <workbookView xWindow="-120" yWindow="-120" windowWidth="29040" windowHeight="15720" activeTab="2" xr2:uid="{4B029DBC-0997-4A73-AD2F-071804332C9C}"/>
  </bookViews>
  <sheets>
    <sheet name="Notes" sheetId="2" r:id="rId1"/>
    <sheet name="Standard inputs" sheetId="1" r:id="rId2"/>
    <sheet name="Standard summary" sheetId="8" r:id="rId3"/>
    <sheet name="Simple inputs" sheetId="4" r:id="rId4"/>
    <sheet name="Simple Summary" sheetId="7"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6" i="1" l="1"/>
  <c r="M47" i="1"/>
  <c r="M48" i="1"/>
  <c r="M49" i="1"/>
  <c r="M50" i="1"/>
  <c r="M51" i="1"/>
  <c r="M45" i="1"/>
  <c r="A11" i="2"/>
  <c r="A12" i="2" s="1"/>
  <c r="A13" i="2" s="1"/>
  <c r="A10" i="2"/>
  <c r="F32" i="7"/>
  <c r="F31" i="7"/>
  <c r="B37" i="1" l="1"/>
  <c r="D31" i="8" s="1"/>
  <c r="B31" i="4"/>
  <c r="D32" i="8"/>
  <c r="D85" i="1"/>
  <c r="D84" i="1"/>
  <c r="C85" i="1"/>
  <c r="C84" i="1"/>
  <c r="D75" i="1"/>
  <c r="C75" i="1"/>
  <c r="D74" i="1"/>
  <c r="C74" i="1"/>
  <c r="E26" i="8"/>
  <c r="E27" i="8"/>
  <c r="E24" i="8"/>
  <c r="D23" i="8"/>
  <c r="E14" i="8"/>
  <c r="D13" i="8"/>
  <c r="B9" i="8"/>
  <c r="B8" i="8"/>
  <c r="B7" i="8"/>
  <c r="E5" i="8"/>
  <c r="E4" i="8"/>
  <c r="E3" i="8"/>
  <c r="B5" i="8"/>
  <c r="B4" i="8"/>
  <c r="B3" i="8"/>
  <c r="A9" i="8"/>
  <c r="A8" i="8"/>
  <c r="A7" i="8"/>
  <c r="D5" i="8"/>
  <c r="A5" i="8"/>
  <c r="D4" i="8"/>
  <c r="A4" i="8"/>
  <c r="D3" i="8"/>
  <c r="A3" i="8"/>
  <c r="C91" i="1"/>
  <c r="C90" i="1"/>
  <c r="D80" i="1"/>
  <c r="B80" i="1"/>
  <c r="D70" i="1"/>
  <c r="B70" i="1"/>
  <c r="E70" i="1" s="1"/>
  <c r="B74" i="1" s="1"/>
  <c r="E74" i="1" l="1"/>
  <c r="E80" i="1"/>
  <c r="B84" i="1" s="1"/>
  <c r="E84" i="1" s="1"/>
  <c r="E71" i="1"/>
  <c r="B75" i="1" s="1"/>
  <c r="E75" i="1" s="1"/>
  <c r="E76" i="1" l="1"/>
  <c r="E15" i="8" s="1"/>
  <c r="E81" i="1"/>
  <c r="B85" i="1" s="1"/>
  <c r="E85" i="1" s="1"/>
  <c r="E86" i="1" s="1"/>
  <c r="E25" i="8" s="1"/>
  <c r="B58" i="4" l="1"/>
  <c r="B57" i="4"/>
  <c r="C58" i="4"/>
  <c r="C57" i="4"/>
  <c r="D32" i="7"/>
  <c r="E32" i="7" s="1"/>
  <c r="D31" i="7"/>
  <c r="E31" i="7" s="1"/>
  <c r="E26" i="7"/>
  <c r="E24" i="7"/>
  <c r="D23" i="7"/>
  <c r="D13" i="7"/>
  <c r="E16" i="7"/>
  <c r="E14" i="7"/>
  <c r="A54" i="4"/>
  <c r="C48" i="4"/>
  <c r="B48" i="4"/>
  <c r="C47" i="4"/>
  <c r="B47" i="4"/>
  <c r="C44" i="4"/>
  <c r="C54" i="4" s="1"/>
  <c r="A44" i="4"/>
  <c r="D44" i="4" s="1"/>
  <c r="B8" i="7"/>
  <c r="B9" i="7"/>
  <c r="A8" i="7"/>
  <c r="A9" i="7"/>
  <c r="B7" i="7"/>
  <c r="A7" i="7"/>
  <c r="E4" i="7"/>
  <c r="E5" i="7"/>
  <c r="D4" i="7"/>
  <c r="D5" i="7"/>
  <c r="E3" i="7"/>
  <c r="D3" i="7"/>
  <c r="B5" i="7"/>
  <c r="A5" i="7"/>
  <c r="B4" i="7"/>
  <c r="A4" i="7"/>
  <c r="B3" i="7"/>
  <c r="A3" i="7"/>
  <c r="L45" i="1"/>
  <c r="F45" i="1"/>
  <c r="F46" i="1"/>
  <c r="F47" i="1"/>
  <c r="F48" i="1"/>
  <c r="F49" i="1"/>
  <c r="F50" i="1"/>
  <c r="F51" i="1"/>
  <c r="D45" i="1"/>
  <c r="D46" i="1"/>
  <c r="D47" i="1"/>
  <c r="H47" i="1" s="1"/>
  <c r="D48" i="1"/>
  <c r="D49" i="1"/>
  <c r="D50" i="1"/>
  <c r="H50" i="1" s="1"/>
  <c r="D51" i="1"/>
  <c r="H45" i="1" l="1"/>
  <c r="H48" i="1"/>
  <c r="H46" i="1"/>
  <c r="H49" i="1"/>
  <c r="H51" i="1"/>
  <c r="B45" i="1"/>
  <c r="D54" i="4"/>
  <c r="D55" i="4" s="1"/>
  <c r="A58" i="4" s="1"/>
  <c r="D58" i="4" s="1"/>
  <c r="A57" i="4"/>
  <c r="D57" i="4" s="1"/>
  <c r="A47" i="4"/>
  <c r="D47" i="4" s="1"/>
  <c r="D45" i="4"/>
  <c r="A48" i="4" s="1"/>
  <c r="D48" i="4" s="1"/>
  <c r="N45" i="1"/>
  <c r="O45" i="1" s="1"/>
  <c r="L46" i="1" s="1"/>
  <c r="N46" i="1" s="1"/>
  <c r="I45" i="1" l="1"/>
  <c r="K45" i="1" s="1"/>
  <c r="B46" i="1" s="1"/>
  <c r="I46" i="1" s="1"/>
  <c r="K46" i="1" s="1"/>
  <c r="B47" i="1" s="1"/>
  <c r="I47" i="1" s="1"/>
  <c r="K47" i="1" s="1"/>
  <c r="B48" i="1" s="1"/>
  <c r="I48" i="1" s="1"/>
  <c r="K48" i="1" s="1"/>
  <c r="B49" i="1" s="1"/>
  <c r="I49" i="1" s="1"/>
  <c r="K49" i="1" s="1"/>
  <c r="B50" i="1" s="1"/>
  <c r="I50" i="1" s="1"/>
  <c r="K50" i="1" s="1"/>
  <c r="B51" i="1" s="1"/>
  <c r="I51" i="1" s="1"/>
  <c r="K51" i="1" s="1"/>
  <c r="B52" i="1" s="1"/>
  <c r="I52" i="1" s="1"/>
  <c r="K52" i="1" s="1"/>
  <c r="B53" i="1" s="1"/>
  <c r="I53" i="1" s="1"/>
  <c r="K53" i="1" s="1"/>
  <c r="B54" i="1" s="1"/>
  <c r="I54" i="1" s="1"/>
  <c r="K54" i="1" s="1"/>
  <c r="B55" i="1" s="1"/>
  <c r="I55" i="1" s="1"/>
  <c r="K55" i="1" s="1"/>
  <c r="B56" i="1" s="1"/>
  <c r="I56" i="1" s="1"/>
  <c r="K56" i="1" s="1"/>
  <c r="D60" i="4"/>
  <c r="E25" i="7" s="1"/>
  <c r="D50" i="4"/>
  <c r="E15" i="7" s="1"/>
  <c r="O46" i="1"/>
  <c r="L47" i="1" s="1"/>
  <c r="N47" i="1" s="1"/>
  <c r="E19" i="7" l="1"/>
  <c r="F16" i="7"/>
  <c r="F15" i="7"/>
  <c r="C64" i="1"/>
  <c r="O47" i="1"/>
  <c r="L48" i="1" s="1"/>
  <c r="N48" i="1" s="1"/>
  <c r="E31" i="8" l="1"/>
  <c r="F31" i="8" s="1"/>
  <c r="C65" i="1"/>
  <c r="E32" i="8" s="1"/>
  <c r="F32" i="8" s="1"/>
  <c r="O48" i="1"/>
  <c r="L49" i="1" s="1"/>
  <c r="N49" i="1" s="1"/>
  <c r="B90" i="1" l="1"/>
  <c r="E90" i="1" s="1"/>
  <c r="O49" i="1"/>
  <c r="L50" i="1" s="1"/>
  <c r="N50" i="1" s="1"/>
  <c r="O50" i="1" l="1"/>
  <c r="L51" i="1" s="1"/>
  <c r="N51" i="1" s="1"/>
  <c r="O51" i="1" l="1"/>
  <c r="L52" i="1" s="1"/>
  <c r="N52" i="1" s="1"/>
  <c r="O52" i="1" l="1"/>
  <c r="L53" i="1" s="1"/>
  <c r="N53" i="1" s="1"/>
  <c r="O53" i="1" l="1"/>
  <c r="L54" i="1" s="1"/>
  <c r="N54" i="1" s="1"/>
  <c r="O54" i="1" l="1"/>
  <c r="L55" i="1" s="1"/>
  <c r="N55" i="1" s="1"/>
  <c r="O55" i="1" l="1"/>
  <c r="L56" i="1" s="1"/>
  <c r="N56" i="1" s="1"/>
  <c r="O56" i="1" s="1"/>
  <c r="D64" i="1" s="1"/>
  <c r="D65" i="1" s="1"/>
  <c r="B91" i="1" s="1"/>
  <c r="E91" i="1" s="1"/>
  <c r="E92" i="1" s="1"/>
  <c r="E16" i="8" s="1"/>
  <c r="E17" i="8" l="1"/>
  <c r="E19" i="8" s="1"/>
  <c r="F16" i="8"/>
  <c r="F15" i="8"/>
</calcChain>
</file>

<file path=xl/sharedStrings.xml><?xml version="1.0" encoding="utf-8"?>
<sst xmlns="http://schemas.openxmlformats.org/spreadsheetml/2006/main" count="195" uniqueCount="140">
  <si>
    <t>Years</t>
  </si>
  <si>
    <t>Days</t>
  </si>
  <si>
    <t>Final pay</t>
  </si>
  <si>
    <t>Annual pension</t>
  </si>
  <si>
    <t>Total</t>
  </si>
  <si>
    <t xml:space="preserve">Total </t>
  </si>
  <si>
    <t>Section 9(2B) rights</t>
  </si>
  <si>
    <t>2015/16</t>
  </si>
  <si>
    <t>2016/17</t>
  </si>
  <si>
    <t>2017/18</t>
  </si>
  <si>
    <t>2018/19</t>
  </si>
  <si>
    <t>2019/20</t>
  </si>
  <si>
    <t>2020/21</t>
  </si>
  <si>
    <t>2021/22</t>
  </si>
  <si>
    <t>Year</t>
  </si>
  <si>
    <t>Pension Main</t>
  </si>
  <si>
    <t>Pension pay 50/50</t>
  </si>
  <si>
    <t>Pension 50/50</t>
  </si>
  <si>
    <t>B/f</t>
  </si>
  <si>
    <t>Total pension</t>
  </si>
  <si>
    <t>2022/23</t>
  </si>
  <si>
    <t>2023/24</t>
  </si>
  <si>
    <t>2024/25</t>
  </si>
  <si>
    <t>2025/26</t>
  </si>
  <si>
    <t>2026/27</t>
  </si>
  <si>
    <t>In year</t>
  </si>
  <si>
    <t>Revaluation / pensions increase *</t>
  </si>
  <si>
    <t>Spouse's</t>
  </si>
  <si>
    <t>Pension</t>
  </si>
  <si>
    <t xml:space="preserve">Current annual pension (in-service revaluation) </t>
  </si>
  <si>
    <t>Spouse's in year</t>
  </si>
  <si>
    <t>Spouse's b/f</t>
  </si>
  <si>
    <t>Spouse's inc reval</t>
  </si>
  <si>
    <t>Total spouse's</t>
  </si>
  <si>
    <t>Total transfer value payable</t>
  </si>
  <si>
    <t>Reckonable service in remedy period</t>
  </si>
  <si>
    <t>Transfer value</t>
  </si>
  <si>
    <t>Additional information - CARE benefits</t>
  </si>
  <si>
    <t xml:space="preserve">Current annual pension (deferred revaluation) </t>
  </si>
  <si>
    <t>Remediable service</t>
  </si>
  <si>
    <t>Other information</t>
  </si>
  <si>
    <t>Remediable service only</t>
  </si>
  <si>
    <t>Problem cases</t>
  </si>
  <si>
    <t xml:space="preserve">Pens pay main
</t>
  </si>
  <si>
    <t>Club transfer out - inputs (Simple)</t>
  </si>
  <si>
    <t>Name</t>
  </si>
  <si>
    <t>NINo</t>
  </si>
  <si>
    <t>Date of Birth</t>
  </si>
  <si>
    <t>Ref 1</t>
  </si>
  <si>
    <t>Ref 2</t>
  </si>
  <si>
    <t>Ref 3</t>
  </si>
  <si>
    <t>Last day of service</t>
  </si>
  <si>
    <t>Relevant date</t>
  </si>
  <si>
    <t>Age on relevant date</t>
  </si>
  <si>
    <t>Reckonable service in remedy period before 06/04/2016</t>
  </si>
  <si>
    <t>Reckonable service in the remedy period *</t>
  </si>
  <si>
    <t>Reckonable service in remedy period before 06/04/2016*</t>
  </si>
  <si>
    <t>Pensions increase to guarantee date (1.xxxx)</t>
  </si>
  <si>
    <t>Pension factor (Club)</t>
  </si>
  <si>
    <t>Survivor pension factor (Club)</t>
  </si>
  <si>
    <t>Final salary information for remedy period</t>
  </si>
  <si>
    <t>CARE pension information for remedy period</t>
  </si>
  <si>
    <t>Annual pension on guarantee date - 
in-scheme revaluation #</t>
  </si>
  <si>
    <t>Annual pension on guarantee date - deferred revaluation #</t>
  </si>
  <si>
    <t>Other information (from system output)</t>
  </si>
  <si>
    <t>CARE S9(2B) transfer value</t>
  </si>
  <si>
    <t>This simple version of the calculator can only be used for a member who:
- left before 1 April 2022
- no 50/50 membership
- no non-Club transfer in
- any Club transfer in with a different in-Scheme revaluation rate must be calculated separately</t>
  </si>
  <si>
    <t>Club transfer calculation - additional information for 
McCloud protected members</t>
  </si>
  <si>
    <t>Final salary - remediable service transfer value</t>
  </si>
  <si>
    <t>Final salary - S9(2B) rights in the remedy period</t>
  </si>
  <si>
    <t>Club transfer value</t>
  </si>
  <si>
    <t>Remediable service final salary transfer value</t>
  </si>
  <si>
    <t>* scaled down for part time working and excluding any period of unpaid leave not covered by an APC</t>
  </si>
  <si>
    <t>Remediable service CARE transfer value</t>
  </si>
  <si>
    <t xml:space="preserve">Post 2022 CARE transfer value </t>
  </si>
  <si>
    <t>Post 2022 S9(2B) rights transfer value</t>
  </si>
  <si>
    <t xml:space="preserve">Use this space to include any information your system output does not include, such as in-scheme revaluation rate, revaluation date, spouse's pension as a proportion of member's pension etc. </t>
  </si>
  <si>
    <t>Club transfer out - inputs</t>
  </si>
  <si>
    <t>Before using this calculator, check if you can use the 'Simple' version</t>
  </si>
  <si>
    <t>Section 9(2B) transfer value</t>
  </si>
  <si>
    <t>Total CARE transfer value</t>
  </si>
  <si>
    <t>CARE information (from system / output)</t>
  </si>
  <si>
    <t>CARE pay information - remedy period</t>
  </si>
  <si>
    <t>Current annual CARE pension (deferred revaluation) #</t>
  </si>
  <si>
    <t>Current annual CARE pension (in-scheme revaluation) #</t>
  </si>
  <si>
    <t>Current annual pension (deferred revaluation) *</t>
  </si>
  <si>
    <t>Remediable service final salary calculations</t>
  </si>
  <si>
    <t>Survivor pension</t>
  </si>
  <si>
    <t xml:space="preserve">Pension </t>
  </si>
  <si>
    <t>FS transfer value</t>
  </si>
  <si>
    <t>S9(2B) rights in the remedy period (final salary basis)</t>
  </si>
  <si>
    <t>Do not include non-Club CARE transfer in - this is treated as post 2022 pension</t>
  </si>
  <si>
    <t>If you already know the current value of the CARE pension and survivor pension built up in the remedy period, you can input them in the green cells and not complete the rest of the table</t>
  </si>
  <si>
    <t>Remediable service CARE calculations</t>
  </si>
  <si>
    <t>Annual pension (deferred reval)</t>
  </si>
  <si>
    <t>Survivor pension (deferred reval)</t>
  </si>
  <si>
    <t>Member</t>
  </si>
  <si>
    <t>Survivor</t>
  </si>
  <si>
    <t>CARE transfer value (remediable service)</t>
  </si>
  <si>
    <t>FS transfer value (remediable service)</t>
  </si>
  <si>
    <t>Post 2022 S9(2B) transfer value</t>
  </si>
  <si>
    <t>(Any S9(2B) rights related to a CARE non-Club transfer in treated as post 2022)</t>
  </si>
  <si>
    <t>We have provided a full transfer value calculation based on CARE membership in the remedy period. 
This page provides the additional information you will need for a member protected by the McCloud remedy
The same factors, final pay and pensions increase figures in the attached calculcation have been used to produce the final salary figures on this page</t>
  </si>
  <si>
    <t>McCloud Club calculator - notes</t>
  </si>
  <si>
    <t xml:space="preserve">Because none of the factors etc auto fill, you can use the calculator for new and retrospective cases. </t>
  </si>
  <si>
    <t>We have produced two versions of the calculator - standard and simple. More input is required to use the 'standard' input, so we recommend you use the 'simple' inputs where you can.</t>
  </si>
  <si>
    <t xml:space="preserve">* Change the relevant reval/pensions increase figures to 1 if you are processing a case with an earlier relevant date
Add in later revaluation figures when the relevant date is after 05/04/2025 </t>
  </si>
  <si>
    <t>You can change the Ref 1/2/3 text or delete any that are not needed. Any changes will feed through into the Summary tab</t>
  </si>
  <si>
    <t>* You will need to adjust for members who left before 31 March 2016</t>
  </si>
  <si>
    <t># These figures can only be different for a member who left before 31/03/2016 (negative reval. 01/04/2016), correct if needed</t>
  </si>
  <si>
    <t># these figures can only be different for members who left before 31/03/2016 (negative reval. 01/04/2016), correct if needed</t>
  </si>
  <si>
    <t>CARE transfer value</t>
  </si>
  <si>
    <t>Pension transfer factor</t>
  </si>
  <si>
    <t>Survivor pension transfer factor</t>
  </si>
  <si>
    <t>Non-remediable service</t>
  </si>
  <si>
    <t xml:space="preserve">The calculator relies on information being copied from the transfer out calculation produced by your system. </t>
  </si>
  <si>
    <t>None of the cells are protected. Administering authorities may wish to make local changes so that the wording on the inputs tab matches the wording used in their system outputs. It may also be possible to adapt the spreadsheet to cover more complicated cases. You may wish to add protection to local versions to ensure that formulas do not get accidentally over-written.</t>
  </si>
  <si>
    <t>We have produced a guide to Club transfers out and McCloud. The guide sets out the information you must provide to the receiving scheme. This calculator is only designed to obtain figures related to McCloud. If you identify any information that is not included in your current system output that you must provide, there is a small space at the bottom of each summary tab where you can include it.</t>
  </si>
  <si>
    <t>Members with a Club transfer in from a different scheme that uses a different revaluation method. The spreadsheet does not currently cater for members in this group. You must provide a separate transfer value for these benefits.</t>
  </si>
  <si>
    <t>Members with no 'actual' FS benefits. Members with only post 2015 service may still be protected because of final salary membership in a different scheme or LGPS fund. 
You will need to find the appropriate factors yourself as they may not appear in the system transfer calculation. 
You will also need to provide the receiving scheme with final pay and factors used in your calculation. 
For cases that include final salary benefits we can direct the other scheme to the system output to find the relevant factors, final pay and pensions increase multiplier.</t>
  </si>
  <si>
    <t xml:space="preserve">The calculator is not designed for members with 85-year rule protection on membership after 1 April 2009. For members in this group, remediable service calculations will need to be split at 1 April 2020 to perform the correct transfer calculations. </t>
  </si>
  <si>
    <t xml:space="preserve">Members with 85 year rule protection that extends past 31/03/2009. Separate calculations would be required for pension built up before and after the end of the protection (31/03/2020). We will listen to feedback and consider what development might be possible. </t>
  </si>
  <si>
    <t>Pre 2015 transfer value</t>
  </si>
  <si>
    <t>Added pension bought in year #</t>
  </si>
  <si>
    <t># Only include added pension to buy back pension 'lost' in a period of unpaid leave. Do not include APCs paid to boost pension - these transfer on non-Club terms</t>
  </si>
  <si>
    <t>Pre 2015 final salary transfer value</t>
  </si>
  <si>
    <t>Pre 2015 S9(2B) rights transfer value</t>
  </si>
  <si>
    <t>2015-2022 S9(2B) rights transfer value (final salary)</t>
  </si>
  <si>
    <t>2015-2022 S9(2B) rights transfer value (CARE)</t>
  </si>
  <si>
    <t>Post 2015 S9(2B) rights transfer value (final salary)</t>
  </si>
  <si>
    <t>Post 2015 S9(2B) rights transfer value (CARE)</t>
  </si>
  <si>
    <t>This calculator relies on administering authorities producing an accurate transfer out calculation based on CARE membership in the remedy period. Administering authorities must ensure that transfer calculation is correct before using this spreadsheet. They must also load and verify final salary service details (part time hours and service breaks) for the remedy period.</t>
  </si>
  <si>
    <t xml:space="preserve">You can use the 'simple' calculator for cases where: 
- the member left before 1 April 2022
- there is no membership in the 50/50 section
- there are no CARE transfers in
In these cases, the total transfer value of the CARE benefits (already included in the system output) will be the same as the transfer value of the CARE remediable service benefits and so less information is required. </t>
  </si>
  <si>
    <t xml:space="preserve">Normal minimum pension age - members who joined after 4 November 2021 do not have a protected NMPA in the LGPS. However, if they have transferred in benefits from a scheme in which they had an unqualified right to take their pension before age 57, that transfer in retains protection. On transfer out, the transfer value relating to the pension with a protected NMPA should be identified separately. The spreadsheet does not cover this. This issue is not related to the McCloud remedy. Administering authorities will need to find a solution for this for non-Club transfers, and for Club transfers for members not protected by McCloud. We do not intend to adapt the spreadsheet to provide a solution for this issue. </t>
  </si>
  <si>
    <t>We have provided a full transfer value calculation based on CARE membership in the remedy period. 
This page provides the additional information you will need for a member protected by the McCloud remedy.
The same factors, final pay and pensions increase figures in the attached calculation have been used to produce the final salary figures on this page.</t>
  </si>
  <si>
    <t>Total Section 9(2B) transfer value</t>
  </si>
  <si>
    <t>We have produced this calculator to help administering authorities in Scotland provide the relevant information to the receiving scheme in connection with a Club transfer for a member protected by the McCloud remedy. It will not cover every case. Administering authorities remain responsible for checking the output thoroughly. They may need to perform manual calculations or develop their own tools for complex cases.</t>
  </si>
  <si>
    <t xml:space="preserve">The calculator is not designed for members who are over 65. This is not currently a problem. A member who is 65 in 2026 (or earlier) has a State Pension Age of 66 or younger. As such, they would be prevented from completing a transfer because they are less than a year from their NPA. </t>
  </si>
  <si>
    <t xml:space="preserve">The CARE pay table on the Standard inputs tab includes revaluation rates up to April 2026. We have left space to include the revaluation rates for April 2027 for cases with a relevant date after March 2027. </t>
  </si>
  <si>
    <t xml:space="preserve">If you are processing a retrospective case and need to calculate the transfer value based on a relevant date before April 2026, you can use this spreadsheet. You may be able to use the 'simple' version. If you use the standard version, you will need to make changes on the Standard inputs tab. Change the Revaluation / pensions increase figure in the CARE pay table to 1 for each year after the relevant 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</si>
</sst>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quot;£&quot;#,##0.00"/>
    <numFmt numFmtId="165" formatCode="0.000"/>
  </numFmts>
  <fonts count="11" x14ac:knownFonts="1">
    <font>
      <sz val="11"/>
      <color theme="1"/>
      <name val="Arial"/>
      <family val="2"/>
    </font>
    <font>
      <b/>
      <sz val="11"/>
      <color theme="1"/>
      <name val="Arial"/>
      <family val="2"/>
    </font>
    <font>
      <i/>
      <sz val="11"/>
      <color theme="1"/>
      <name val="Arial"/>
      <family val="2"/>
    </font>
    <font>
      <b/>
      <u/>
      <sz val="14"/>
      <color theme="1"/>
      <name val="Arial"/>
      <family val="2"/>
    </font>
    <font>
      <b/>
      <sz val="14"/>
      <color theme="1"/>
      <name val="Arial"/>
      <family val="2"/>
    </font>
    <font>
      <b/>
      <sz val="11"/>
      <name val="Arial"/>
      <family val="2"/>
    </font>
    <font>
      <b/>
      <u/>
      <sz val="11"/>
      <color theme="1"/>
      <name val="Arial"/>
      <family val="2"/>
    </font>
    <font>
      <sz val="12"/>
      <color theme="1"/>
      <name val="Arial"/>
      <family val="2"/>
    </font>
    <font>
      <b/>
      <sz val="12"/>
      <color theme="1"/>
      <name val="Arial"/>
      <family val="2"/>
    </font>
    <font>
      <b/>
      <sz val="18"/>
      <color theme="1"/>
      <name val="Arial"/>
      <family val="2"/>
    </font>
    <font>
      <b/>
      <u/>
      <sz val="12"/>
      <color theme="1"/>
      <name val="Arial"/>
      <family val="2"/>
    </font>
  </fonts>
  <fills count="4">
    <fill>
      <patternFill patternType="none"/>
    </fill>
    <fill>
      <patternFill patternType="gray125"/>
    </fill>
    <fill>
      <patternFill patternType="solid">
        <fgColor rgb="FFFFFF99"/>
        <bgColor indexed="64"/>
      </patternFill>
    </fill>
    <fill>
      <patternFill patternType="solid">
        <fgColor rgb="FFCCFFCC"/>
        <bgColor indexed="64"/>
      </patternFill>
    </fill>
  </fills>
  <borders count="26">
    <border>
      <left/>
      <right/>
      <top/>
      <bottom/>
      <diagonal/>
    </border>
    <border>
      <left/>
      <right/>
      <top style="thin">
        <color auto="1"/>
      </top>
      <bottom style="thin">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thin">
        <color theme="0" tint="-0.24994659260841701"/>
      </right>
      <top/>
      <bottom/>
      <diagonal/>
    </border>
  </borders>
  <cellStyleXfs count="1">
    <xf numFmtId="0" fontId="0" fillId="0" borderId="0"/>
  </cellStyleXfs>
  <cellXfs count="106">
    <xf numFmtId="0" fontId="0" fillId="0" borderId="0" xfId="0"/>
    <xf numFmtId="0" fontId="0" fillId="0" borderId="0" xfId="0" applyAlignment="1">
      <alignment vertical="center"/>
    </xf>
    <xf numFmtId="164" fontId="0" fillId="0" borderId="0" xfId="0" applyNumberFormat="1" applyAlignment="1">
      <alignment horizontal="center" vertical="center"/>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horizontal="left" vertical="top" wrapText="1"/>
    </xf>
    <xf numFmtId="164" fontId="0" fillId="0" borderId="0" xfId="0" applyNumberFormat="1" applyAlignment="1">
      <alignment vertical="center"/>
    </xf>
    <xf numFmtId="0" fontId="4" fillId="0" borderId="0" xfId="0" applyFont="1" applyAlignment="1">
      <alignment vertical="center"/>
    </xf>
    <xf numFmtId="0" fontId="7"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vertical="center" wrapText="1"/>
    </xf>
    <xf numFmtId="0" fontId="7" fillId="0" borderId="0" xfId="0" applyFont="1" applyAlignment="1">
      <alignment vertical="center"/>
    </xf>
    <xf numFmtId="8" fontId="7" fillId="0" borderId="0" xfId="0" applyNumberFormat="1" applyFont="1" applyAlignment="1">
      <alignment vertical="center"/>
    </xf>
    <xf numFmtId="164" fontId="7" fillId="0" borderId="0" xfId="0" applyNumberFormat="1" applyFont="1" applyAlignment="1">
      <alignment vertical="center"/>
    </xf>
    <xf numFmtId="0" fontId="3" fillId="0" borderId="0" xfId="0" applyFont="1" applyAlignment="1">
      <alignment vertical="center"/>
    </xf>
    <xf numFmtId="0" fontId="1" fillId="0" borderId="0" xfId="0" applyFont="1" applyAlignment="1">
      <alignment horizontal="left" vertical="top" wrapText="1"/>
    </xf>
    <xf numFmtId="0" fontId="1" fillId="0" borderId="0" xfId="0" applyFont="1" applyAlignment="1">
      <alignment horizontal="center" vertical="center" wrapText="1"/>
    </xf>
    <xf numFmtId="0" fontId="1" fillId="0" borderId="0" xfId="0" applyFont="1" applyAlignment="1">
      <alignment horizontal="center" vertical="center"/>
    </xf>
    <xf numFmtId="164" fontId="4" fillId="0" borderId="0" xfId="0" applyNumberFormat="1" applyFont="1" applyAlignment="1">
      <alignment horizontal="right" vertical="center"/>
    </xf>
    <xf numFmtId="0" fontId="4" fillId="0" borderId="2" xfId="0" applyFont="1" applyBorder="1" applyAlignment="1">
      <alignment vertical="center"/>
    </xf>
    <xf numFmtId="0" fontId="0" fillId="0" borderId="2" xfId="0" applyBorder="1" applyAlignment="1">
      <alignment vertical="center"/>
    </xf>
    <xf numFmtId="0" fontId="8" fillId="0" borderId="2" xfId="0" applyFont="1" applyBorder="1" applyAlignment="1">
      <alignment vertical="center"/>
    </xf>
    <xf numFmtId="0" fontId="0" fillId="0" borderId="2" xfId="0" applyBorder="1" applyAlignment="1">
      <alignment vertical="center" wrapText="1"/>
    </xf>
    <xf numFmtId="0" fontId="1" fillId="0" borderId="2" xfId="0" applyFont="1" applyBorder="1" applyAlignment="1">
      <alignment vertical="center"/>
    </xf>
    <xf numFmtId="164" fontId="0" fillId="0" borderId="2" xfId="0" applyNumberFormat="1" applyBorder="1" applyAlignment="1">
      <alignment vertical="center"/>
    </xf>
    <xf numFmtId="164" fontId="8" fillId="0" borderId="2" xfId="0" applyNumberFormat="1" applyFont="1" applyBorder="1" applyAlignment="1">
      <alignment vertical="center"/>
    </xf>
    <xf numFmtId="0" fontId="1" fillId="0" borderId="2" xfId="0" applyFont="1" applyBorder="1" applyAlignment="1">
      <alignment horizontal="right" vertical="center"/>
    </xf>
    <xf numFmtId="0" fontId="10" fillId="0" borderId="0" xfId="0" applyFont="1" applyAlignment="1">
      <alignment vertical="center"/>
    </xf>
    <xf numFmtId="164" fontId="4" fillId="0" borderId="1" xfId="0" applyNumberFormat="1" applyFont="1" applyBorder="1" applyAlignment="1">
      <alignment horizontal="right" vertical="center"/>
    </xf>
    <xf numFmtId="8" fontId="0" fillId="0" borderId="0" xfId="0" applyNumberFormat="1" applyAlignment="1">
      <alignment vertical="center"/>
    </xf>
    <xf numFmtId="0" fontId="0" fillId="2" borderId="2" xfId="0" applyFill="1" applyBorder="1" applyAlignment="1">
      <alignment horizontal="left" vertical="center"/>
    </xf>
    <xf numFmtId="164" fontId="0" fillId="2" borderId="2" xfId="0" applyNumberFormat="1" applyFill="1" applyBorder="1" applyAlignment="1">
      <alignment horizontal="left" vertical="center"/>
    </xf>
    <xf numFmtId="0" fontId="0" fillId="2" borderId="2" xfId="0" applyFill="1" applyBorder="1" applyAlignment="1">
      <alignment horizontal="center" vertical="center"/>
    </xf>
    <xf numFmtId="0" fontId="7" fillId="0" borderId="0" xfId="0" applyFont="1" applyAlignment="1">
      <alignment horizontal="center" vertical="center" wrapText="1"/>
    </xf>
    <xf numFmtId="14" fontId="0" fillId="0" borderId="0" xfId="0" applyNumberFormat="1" applyAlignment="1">
      <alignment horizontal="left" vertical="center"/>
    </xf>
    <xf numFmtId="14" fontId="0" fillId="2" borderId="2" xfId="0" applyNumberFormat="1" applyFill="1" applyBorder="1" applyAlignment="1">
      <alignment horizontal="left" vertical="center"/>
    </xf>
    <xf numFmtId="0" fontId="4" fillId="0" borderId="2" xfId="0" applyFont="1" applyBorder="1" applyAlignment="1">
      <alignment horizontal="left" vertical="center"/>
    </xf>
    <xf numFmtId="0" fontId="0" fillId="0" borderId="2" xfId="0" applyBorder="1" applyAlignment="1">
      <alignment horizontal="center" vertical="center"/>
    </xf>
    <xf numFmtId="0" fontId="2" fillId="0" borderId="2" xfId="0" applyFont="1" applyBorder="1" applyAlignment="1">
      <alignment horizontal="left" vertical="center"/>
    </xf>
    <xf numFmtId="0" fontId="3" fillId="0" borderId="2" xfId="0" applyFont="1" applyBorder="1" applyAlignment="1">
      <alignment horizontal="left" vertical="center"/>
    </xf>
    <xf numFmtId="0" fontId="0" fillId="0" borderId="2" xfId="0" applyBorder="1" applyAlignment="1">
      <alignment horizontal="left" vertical="center"/>
    </xf>
    <xf numFmtId="0" fontId="7" fillId="0" borderId="2" xfId="0" applyFont="1" applyBorder="1" applyAlignment="1">
      <alignment horizontal="left" vertical="center"/>
    </xf>
    <xf numFmtId="0" fontId="1" fillId="0" borderId="2" xfId="0" applyFont="1" applyBorder="1" applyAlignment="1">
      <alignment horizontal="center" vertical="center"/>
    </xf>
    <xf numFmtId="0" fontId="0" fillId="0" borderId="2" xfId="0" applyBorder="1" applyAlignment="1">
      <alignment horizontal="center" vertical="center" wrapText="1"/>
    </xf>
    <xf numFmtId="0" fontId="1" fillId="0" borderId="2" xfId="0" applyFont="1" applyBorder="1" applyAlignment="1">
      <alignment horizontal="center" vertical="center" wrapText="1"/>
    </xf>
    <xf numFmtId="164" fontId="0" fillId="2" borderId="2" xfId="0" applyNumberFormat="1" applyFill="1" applyBorder="1" applyAlignment="1">
      <alignment horizontal="center" vertical="center"/>
    </xf>
    <xf numFmtId="164" fontId="0" fillId="0" borderId="2" xfId="0" applyNumberFormat="1" applyBorder="1" applyAlignment="1">
      <alignment horizontal="center" vertical="center"/>
    </xf>
    <xf numFmtId="0" fontId="1" fillId="0" borderId="2" xfId="0" applyFont="1" applyBorder="1" applyAlignment="1">
      <alignment horizontal="left" vertical="center"/>
    </xf>
    <xf numFmtId="165" fontId="0" fillId="2" borderId="2" xfId="0" applyNumberFormat="1" applyFill="1" applyBorder="1" applyAlignment="1">
      <alignment horizontal="center" vertical="center"/>
    </xf>
    <xf numFmtId="0" fontId="0" fillId="0" borderId="2" xfId="0" applyBorder="1" applyAlignment="1">
      <alignment horizontal="left" vertical="center" wrapText="1"/>
    </xf>
    <xf numFmtId="0" fontId="6" fillId="0" borderId="2" xfId="0" applyFont="1" applyBorder="1" applyAlignment="1">
      <alignment horizontal="left" vertical="center"/>
    </xf>
    <xf numFmtId="164" fontId="1" fillId="2" borderId="2" xfId="0" applyNumberFormat="1" applyFont="1" applyFill="1" applyBorder="1" applyAlignment="1">
      <alignment horizontal="center" vertical="center"/>
    </xf>
    <xf numFmtId="164" fontId="1" fillId="0" borderId="2" xfId="0" applyNumberFormat="1" applyFont="1" applyBorder="1" applyAlignment="1">
      <alignment horizontal="center" vertical="center"/>
    </xf>
    <xf numFmtId="0" fontId="0" fillId="2" borderId="2" xfId="0" applyFill="1" applyBorder="1" applyAlignment="1">
      <alignment horizontal="center" vertical="center" wrapText="1"/>
    </xf>
    <xf numFmtId="0" fontId="1" fillId="0" borderId="11" xfId="0" applyFont="1" applyBorder="1" applyAlignment="1">
      <alignment horizontal="center" vertical="center" wrapText="1"/>
    </xf>
    <xf numFmtId="0" fontId="0" fillId="0" borderId="11" xfId="0" applyBorder="1" applyAlignment="1">
      <alignment horizontal="center" vertical="center"/>
    </xf>
    <xf numFmtId="0" fontId="3" fillId="0" borderId="12" xfId="0" applyFont="1" applyBorder="1" applyAlignment="1">
      <alignment horizontal="left" vertical="center"/>
    </xf>
    <xf numFmtId="0" fontId="0" fillId="0" borderId="12" xfId="0" applyBorder="1" applyAlignment="1">
      <alignment horizontal="center" vertical="center"/>
    </xf>
    <xf numFmtId="0" fontId="0" fillId="0" borderId="13" xfId="0" applyBorder="1" applyAlignment="1">
      <alignment horizontal="center" vertical="center"/>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5"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0" fillId="0" borderId="17" xfId="0" applyBorder="1" applyAlignment="1">
      <alignment horizontal="center" vertical="center"/>
    </xf>
    <xf numFmtId="164" fontId="0" fillId="0" borderId="18" xfId="0" applyNumberFormat="1" applyBorder="1" applyAlignment="1">
      <alignment horizontal="center" vertical="center"/>
    </xf>
    <xf numFmtId="0" fontId="0" fillId="0" borderId="19" xfId="0" applyBorder="1" applyAlignment="1">
      <alignment horizontal="center" vertical="center"/>
    </xf>
    <xf numFmtId="164" fontId="0" fillId="0" borderId="20" xfId="0" applyNumberFormat="1" applyBorder="1" applyAlignment="1">
      <alignment horizontal="center" vertical="center"/>
    </xf>
    <xf numFmtId="0" fontId="0" fillId="0" borderId="20" xfId="0" applyBorder="1" applyAlignment="1">
      <alignment horizontal="center" vertical="center"/>
    </xf>
    <xf numFmtId="165" fontId="0" fillId="2" borderId="20" xfId="0" applyNumberFormat="1" applyFill="1" applyBorder="1" applyAlignment="1">
      <alignment horizontal="center" vertical="center"/>
    </xf>
    <xf numFmtId="164" fontId="0" fillId="3" borderId="20" xfId="0" applyNumberFormat="1" applyFill="1" applyBorder="1" applyAlignment="1">
      <alignment horizontal="center" vertical="center"/>
    </xf>
    <xf numFmtId="164" fontId="0" fillId="3" borderId="21" xfId="0" applyNumberFormat="1" applyFill="1" applyBorder="1" applyAlignment="1">
      <alignment horizontal="center" vertical="center"/>
    </xf>
    <xf numFmtId="164" fontId="0" fillId="2" borderId="12" xfId="0" applyNumberFormat="1" applyFill="1" applyBorder="1" applyAlignment="1">
      <alignment horizontal="center" vertical="center"/>
    </xf>
    <xf numFmtId="164" fontId="0" fillId="0" borderId="12" xfId="0" applyNumberFormat="1" applyBorder="1" applyAlignment="1">
      <alignment horizontal="center" vertical="center"/>
    </xf>
    <xf numFmtId="164" fontId="0" fillId="0" borderId="24" xfId="0" applyNumberFormat="1" applyBorder="1" applyAlignment="1">
      <alignment horizontal="center" vertical="center"/>
    </xf>
    <xf numFmtId="164" fontId="0" fillId="0" borderId="25" xfId="0" applyNumberFormat="1" applyBorder="1" applyAlignment="1">
      <alignment horizontal="center" vertical="center"/>
    </xf>
    <xf numFmtId="0" fontId="0" fillId="0" borderId="12" xfId="0" applyBorder="1" applyAlignment="1">
      <alignment horizontal="left" vertical="center"/>
    </xf>
    <xf numFmtId="165" fontId="0" fillId="0" borderId="2" xfId="0" applyNumberFormat="1" applyBorder="1" applyAlignment="1">
      <alignment horizontal="center" vertical="center"/>
    </xf>
    <xf numFmtId="0" fontId="3" fillId="0" borderId="0" xfId="0" applyFont="1" applyAlignment="1">
      <alignment horizontal="left" vertical="top"/>
    </xf>
    <xf numFmtId="0" fontId="0" fillId="0" borderId="2"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11" xfId="0"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9" fillId="0" borderId="0" xfId="0" applyFont="1" applyAlignment="1">
      <alignment horizontal="center" vertical="center" wrapText="1"/>
    </xf>
    <xf numFmtId="0" fontId="0" fillId="0" borderId="0" xfId="0" applyAlignment="1">
      <alignment vertical="center" wrapText="1"/>
    </xf>
    <xf numFmtId="0" fontId="0" fillId="0" borderId="0" xfId="0" applyAlignment="1">
      <alignment vertical="center"/>
    </xf>
    <xf numFmtId="0" fontId="2" fillId="2" borderId="0" xfId="0" applyFont="1" applyFill="1" applyAlignment="1">
      <alignment vertical="center" wrapText="1"/>
    </xf>
    <xf numFmtId="0" fontId="0" fillId="2" borderId="0" xfId="0" applyFill="1" applyAlignment="1">
      <alignment vertical="center" wrapText="1"/>
    </xf>
    <xf numFmtId="0" fontId="7" fillId="0" borderId="2" xfId="0" applyFont="1" applyBorder="1" applyAlignment="1">
      <alignment vertical="center" wrapText="1"/>
    </xf>
    <xf numFmtId="0" fontId="4" fillId="0" borderId="2" xfId="0" applyFont="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cellXfs>
  <cellStyles count="1">
    <cellStyle name="Normal" xfId="0" builtinId="0"/>
  </cellStyles>
  <dxfs count="2">
    <dxf>
      <font>
        <color rgb="FFFF0000"/>
      </font>
    </dxf>
    <dxf>
      <font>
        <color rgb="FFFF0000"/>
      </font>
    </dxf>
  </dxfs>
  <tableStyles count="0" defaultTableStyle="TableStyleMedium2" defaultPivotStyle="PivotStyleLight16"/>
  <colors>
    <mruColors>
      <color rgb="FFFFFF99"/>
      <color rgb="FFCC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39C55-3238-4D31-9726-85584A7F0452}">
  <dimension ref="A1:B19"/>
  <sheetViews>
    <sheetView zoomScale="145" zoomScaleNormal="145" workbookViewId="0">
      <selection sqref="A1:B1"/>
    </sheetView>
  </sheetViews>
  <sheetFormatPr defaultColWidth="9" defaultRowHeight="14.25" x14ac:dyDescent="0.2"/>
  <cols>
    <col min="1" max="1" width="5.125" style="4" customWidth="1"/>
    <col min="2" max="2" width="71.875" style="5" customWidth="1"/>
    <col min="3" max="16384" width="9" style="4"/>
  </cols>
  <sheetData>
    <row r="1" spans="1:2" ht="18" x14ac:dyDescent="0.2">
      <c r="A1" s="77" t="s">
        <v>103</v>
      </c>
      <c r="B1" s="77"/>
    </row>
    <row r="3" spans="1:2" ht="88.5" customHeight="1" x14ac:dyDescent="0.2">
      <c r="A3" s="4">
        <v>1</v>
      </c>
      <c r="B3" s="5" t="s">
        <v>136</v>
      </c>
    </row>
    <row r="4" spans="1:2" ht="69" customHeight="1" x14ac:dyDescent="0.2">
      <c r="A4" s="4">
        <v>2</v>
      </c>
      <c r="B4" s="5" t="s">
        <v>137</v>
      </c>
    </row>
    <row r="5" spans="1:2" ht="57" customHeight="1" x14ac:dyDescent="0.2">
      <c r="A5" s="4">
        <v>3</v>
      </c>
      <c r="B5" s="5" t="s">
        <v>120</v>
      </c>
    </row>
    <row r="6" spans="1:2" ht="86.25" customHeight="1" x14ac:dyDescent="0.2">
      <c r="A6" s="4">
        <v>4</v>
      </c>
      <c r="B6" s="5" t="s">
        <v>131</v>
      </c>
    </row>
    <row r="7" spans="1:2" ht="41.25" customHeight="1" x14ac:dyDescent="0.2">
      <c r="A7" s="4">
        <v>5</v>
      </c>
      <c r="B7" s="5" t="s">
        <v>115</v>
      </c>
    </row>
    <row r="8" spans="1:2" ht="41.45" customHeight="1" x14ac:dyDescent="0.2">
      <c r="A8" s="4">
        <v>6</v>
      </c>
      <c r="B8" s="5" t="s">
        <v>104</v>
      </c>
    </row>
    <row r="9" spans="1:2" ht="54.75" customHeight="1" x14ac:dyDescent="0.2">
      <c r="A9" s="4">
        <v>7</v>
      </c>
      <c r="B9" s="5" t="s">
        <v>138</v>
      </c>
    </row>
    <row r="10" spans="1:2" ht="87.75" customHeight="1" x14ac:dyDescent="0.2">
      <c r="A10" s="4">
        <f>A9+1</f>
        <v>8</v>
      </c>
      <c r="B10" s="5" t="s">
        <v>139</v>
      </c>
    </row>
    <row r="11" spans="1:2" ht="55.15" customHeight="1" x14ac:dyDescent="0.2">
      <c r="A11" s="4">
        <f t="shared" ref="A11:A13" si="0">A10+1</f>
        <v>9</v>
      </c>
      <c r="B11" s="5" t="s">
        <v>105</v>
      </c>
    </row>
    <row r="12" spans="1:2" ht="109.15" customHeight="1" x14ac:dyDescent="0.2">
      <c r="A12" s="4">
        <f t="shared" si="0"/>
        <v>10</v>
      </c>
      <c r="B12" s="5" t="s">
        <v>132</v>
      </c>
    </row>
    <row r="13" spans="1:2" ht="80.45" customHeight="1" x14ac:dyDescent="0.2">
      <c r="A13" s="4">
        <f t="shared" si="0"/>
        <v>11</v>
      </c>
      <c r="B13" s="5" t="s">
        <v>116</v>
      </c>
    </row>
    <row r="14" spans="1:2" ht="84.75" customHeight="1" x14ac:dyDescent="0.2">
      <c r="A14" s="4">
        <v>12</v>
      </c>
      <c r="B14" s="5" t="s">
        <v>117</v>
      </c>
    </row>
    <row r="15" spans="1:2" ht="15" x14ac:dyDescent="0.2">
      <c r="B15" s="15" t="s">
        <v>42</v>
      </c>
    </row>
    <row r="16" spans="1:2" ht="130.5" customHeight="1" x14ac:dyDescent="0.2">
      <c r="B16" s="5" t="s">
        <v>119</v>
      </c>
    </row>
    <row r="17" spans="2:2" ht="59.25" customHeight="1" x14ac:dyDescent="0.2">
      <c r="B17" s="5" t="s">
        <v>118</v>
      </c>
    </row>
    <row r="18" spans="2:2" ht="74.25" customHeight="1" x14ac:dyDescent="0.2">
      <c r="B18" s="5" t="s">
        <v>121</v>
      </c>
    </row>
    <row r="19" spans="2:2" ht="137.44999999999999" customHeight="1" x14ac:dyDescent="0.2">
      <c r="B19" s="5" t="s">
        <v>133</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801AB-E469-4055-AACA-35387D6A0F3E}">
  <sheetPr>
    <tabColor rgb="FFFFFF00"/>
  </sheetPr>
  <dimension ref="A1:P94"/>
  <sheetViews>
    <sheetView zoomScale="130" zoomScaleNormal="130" workbookViewId="0">
      <selection activeCell="B5" sqref="B5"/>
    </sheetView>
  </sheetViews>
  <sheetFormatPr defaultColWidth="9" defaultRowHeight="14.25" x14ac:dyDescent="0.2"/>
  <cols>
    <col min="1" max="1" width="27" style="37" customWidth="1"/>
    <col min="2" max="2" width="18.375" style="37" customWidth="1"/>
    <col min="3" max="3" width="13.25" style="37" customWidth="1"/>
    <col min="4" max="4" width="10.75" style="37" customWidth="1"/>
    <col min="5" max="5" width="13.125" style="37" customWidth="1"/>
    <col min="6" max="7" width="11.25" style="37" customWidth="1"/>
    <col min="8" max="8" width="11.625" style="37" customWidth="1"/>
    <col min="9" max="9" width="11.875" style="37" customWidth="1"/>
    <col min="10" max="10" width="11.75" style="37" customWidth="1"/>
    <col min="11" max="11" width="12.75" style="37" customWidth="1"/>
    <col min="12" max="16384" width="9" style="37"/>
  </cols>
  <sheetData>
    <row r="1" spans="1:5" ht="18" x14ac:dyDescent="0.2">
      <c r="A1" s="36" t="s">
        <v>77</v>
      </c>
    </row>
    <row r="2" spans="1:5" x14ac:dyDescent="0.2">
      <c r="A2" s="38"/>
    </row>
    <row r="3" spans="1:5" x14ac:dyDescent="0.2">
      <c r="A3" s="38" t="s">
        <v>78</v>
      </c>
    </row>
    <row r="4" spans="1:5" x14ac:dyDescent="0.2">
      <c r="A4" s="38"/>
    </row>
    <row r="5" spans="1:5" ht="18" customHeight="1" x14ac:dyDescent="0.2">
      <c r="A5" s="20" t="s">
        <v>45</v>
      </c>
      <c r="B5" s="30"/>
    </row>
    <row r="6" spans="1:5" ht="18" customHeight="1" x14ac:dyDescent="0.2">
      <c r="A6" s="20" t="s">
        <v>46</v>
      </c>
      <c r="B6" s="30"/>
    </row>
    <row r="7" spans="1:5" ht="18" customHeight="1" x14ac:dyDescent="0.2">
      <c r="A7" s="20" t="s">
        <v>47</v>
      </c>
      <c r="B7" s="35"/>
    </row>
    <row r="8" spans="1:5" ht="18" customHeight="1" x14ac:dyDescent="0.2">
      <c r="A8" s="20" t="s">
        <v>48</v>
      </c>
      <c r="B8" s="30"/>
      <c r="C8" s="82" t="s">
        <v>107</v>
      </c>
      <c r="D8" s="83"/>
      <c r="E8" s="84"/>
    </row>
    <row r="9" spans="1:5" ht="18" customHeight="1" x14ac:dyDescent="0.2">
      <c r="A9" s="20" t="s">
        <v>49</v>
      </c>
      <c r="B9" s="30"/>
      <c r="C9" s="85"/>
      <c r="D9" s="86"/>
      <c r="E9" s="87"/>
    </row>
    <row r="10" spans="1:5" ht="18" customHeight="1" x14ac:dyDescent="0.2">
      <c r="A10" s="20" t="s">
        <v>50</v>
      </c>
      <c r="B10" s="30"/>
      <c r="C10" s="88"/>
      <c r="D10" s="89"/>
      <c r="E10" s="90"/>
    </row>
    <row r="11" spans="1:5" ht="18" customHeight="1" x14ac:dyDescent="0.2">
      <c r="A11" s="20" t="s">
        <v>51</v>
      </c>
      <c r="B11" s="35"/>
    </row>
    <row r="12" spans="1:5" ht="18" customHeight="1" x14ac:dyDescent="0.2">
      <c r="A12" s="20" t="s">
        <v>52</v>
      </c>
      <c r="B12" s="35"/>
    </row>
    <row r="13" spans="1:5" ht="18" customHeight="1" x14ac:dyDescent="0.2">
      <c r="A13" s="20" t="s">
        <v>53</v>
      </c>
      <c r="B13" s="30"/>
    </row>
    <row r="14" spans="1:5" ht="14.45" customHeight="1" x14ac:dyDescent="0.2">
      <c r="A14" s="20"/>
      <c r="B14" s="40"/>
    </row>
    <row r="15" spans="1:5" ht="18" customHeight="1" x14ac:dyDescent="0.2">
      <c r="A15" s="20" t="s">
        <v>79</v>
      </c>
      <c r="B15" s="31"/>
    </row>
    <row r="16" spans="1:5" x14ac:dyDescent="0.2">
      <c r="A16" s="38"/>
    </row>
    <row r="17" spans="1:3" ht="27" customHeight="1" x14ac:dyDescent="0.2">
      <c r="A17" s="39" t="s">
        <v>60</v>
      </c>
    </row>
    <row r="18" spans="1:3" ht="18" customHeight="1" x14ac:dyDescent="0.2">
      <c r="A18" s="40" t="s">
        <v>2</v>
      </c>
      <c r="B18" s="45"/>
    </row>
    <row r="19" spans="1:3" ht="9" customHeight="1" x14ac:dyDescent="0.2">
      <c r="A19" s="41"/>
    </row>
    <row r="20" spans="1:3" ht="18" customHeight="1" x14ac:dyDescent="0.2">
      <c r="A20" s="41"/>
      <c r="B20" s="42" t="s">
        <v>0</v>
      </c>
      <c r="C20" s="42" t="s">
        <v>1</v>
      </c>
    </row>
    <row r="21" spans="1:3" ht="30" customHeight="1" x14ac:dyDescent="0.2">
      <c r="A21" s="22" t="s">
        <v>55</v>
      </c>
      <c r="B21" s="32">
        <v>0</v>
      </c>
      <c r="C21" s="32">
        <v>0</v>
      </c>
    </row>
    <row r="22" spans="1:3" ht="30" customHeight="1" x14ac:dyDescent="0.2">
      <c r="A22" s="22" t="s">
        <v>56</v>
      </c>
      <c r="B22" s="32">
        <v>0</v>
      </c>
      <c r="C22" s="32">
        <v>0</v>
      </c>
    </row>
    <row r="23" spans="1:3" ht="18" customHeight="1" x14ac:dyDescent="0.2">
      <c r="A23" s="20" t="s">
        <v>72</v>
      </c>
    </row>
    <row r="24" spans="1:3" ht="18" customHeight="1" x14ac:dyDescent="0.2">
      <c r="A24" s="20"/>
    </row>
    <row r="25" spans="1:3" s="43" customFormat="1" ht="28.5" x14ac:dyDescent="0.2">
      <c r="A25" s="22" t="s">
        <v>57</v>
      </c>
      <c r="B25" s="53"/>
    </row>
    <row r="26" spans="1:3" ht="19.899999999999999" customHeight="1" x14ac:dyDescent="0.2">
      <c r="A26" s="20" t="s">
        <v>58</v>
      </c>
      <c r="B26" s="32"/>
    </row>
    <row r="27" spans="1:3" ht="19.899999999999999" customHeight="1" x14ac:dyDescent="0.2">
      <c r="A27" s="22" t="s">
        <v>59</v>
      </c>
      <c r="B27" s="32"/>
    </row>
    <row r="28" spans="1:3" ht="21.6" customHeight="1" x14ac:dyDescent="0.2">
      <c r="A28" s="22" t="s">
        <v>122</v>
      </c>
      <c r="B28" s="45"/>
    </row>
    <row r="29" spans="1:3" ht="19.899999999999999" customHeight="1" x14ac:dyDescent="0.2">
      <c r="A29" s="22"/>
    </row>
    <row r="30" spans="1:3" ht="19.899999999999999" customHeight="1" x14ac:dyDescent="0.2">
      <c r="A30" s="56" t="s">
        <v>81</v>
      </c>
    </row>
    <row r="31" spans="1:3" ht="19.899999999999999" customHeight="1" x14ac:dyDescent="0.2">
      <c r="A31" s="22"/>
    </row>
    <row r="32" spans="1:3" ht="21" customHeight="1" x14ac:dyDescent="0.2">
      <c r="A32" s="22" t="s">
        <v>58</v>
      </c>
      <c r="B32" s="32"/>
    </row>
    <row r="33" spans="1:16" ht="21" customHeight="1" x14ac:dyDescent="0.2">
      <c r="A33" s="22" t="s">
        <v>59</v>
      </c>
      <c r="B33" s="32"/>
    </row>
    <row r="34" spans="1:16" ht="21" customHeight="1" x14ac:dyDescent="0.2">
      <c r="A34" s="22" t="s">
        <v>80</v>
      </c>
      <c r="B34" s="45"/>
    </row>
    <row r="35" spans="1:16" ht="21" customHeight="1" x14ac:dyDescent="0.2">
      <c r="A35" s="40" t="s">
        <v>65</v>
      </c>
      <c r="B35" s="45"/>
    </row>
    <row r="36" spans="1:16" ht="21" customHeight="1" x14ac:dyDescent="0.2">
      <c r="A36" s="40" t="s">
        <v>100</v>
      </c>
      <c r="B36" s="71"/>
      <c r="C36" s="75" t="s">
        <v>101</v>
      </c>
      <c r="D36" s="57"/>
      <c r="E36" s="57"/>
      <c r="F36" s="57"/>
      <c r="G36" s="57"/>
      <c r="H36" s="57"/>
      <c r="I36" s="57"/>
      <c r="J36" s="57"/>
      <c r="K36" s="57"/>
      <c r="L36" s="57"/>
      <c r="M36" s="57"/>
      <c r="N36" s="57"/>
    </row>
    <row r="37" spans="1:16" ht="28.15" customHeight="1" x14ac:dyDescent="0.2">
      <c r="A37" s="49" t="s">
        <v>84</v>
      </c>
      <c r="B37" s="71">
        <f>B38</f>
        <v>0</v>
      </c>
      <c r="C37" s="57"/>
      <c r="D37" s="57"/>
      <c r="E37" s="57"/>
      <c r="F37" s="57"/>
      <c r="G37" s="57"/>
      <c r="H37" s="57"/>
      <c r="I37" s="57"/>
      <c r="J37" s="57"/>
      <c r="K37" s="57"/>
      <c r="L37" s="57"/>
      <c r="M37" s="57"/>
      <c r="N37" s="57"/>
    </row>
    <row r="38" spans="1:16" ht="28.15" customHeight="1" x14ac:dyDescent="0.2">
      <c r="A38" s="49" t="s">
        <v>83</v>
      </c>
      <c r="B38" s="71"/>
      <c r="C38" s="57"/>
      <c r="D38" s="57"/>
      <c r="E38" s="57"/>
      <c r="F38" s="57"/>
      <c r="G38" s="57"/>
      <c r="H38" s="57"/>
      <c r="I38" s="57"/>
      <c r="J38" s="57"/>
      <c r="K38" s="57"/>
      <c r="L38" s="57"/>
      <c r="M38" s="57"/>
      <c r="N38" s="57"/>
    </row>
    <row r="39" spans="1:16" ht="21" customHeight="1" x14ac:dyDescent="0.2">
      <c r="A39" s="40" t="s">
        <v>109</v>
      </c>
      <c r="B39" s="57"/>
      <c r="C39" s="57"/>
      <c r="D39" s="57"/>
      <c r="E39" s="57"/>
      <c r="F39" s="57"/>
      <c r="G39" s="57"/>
      <c r="H39" s="57"/>
      <c r="I39" s="57"/>
      <c r="J39" s="57"/>
      <c r="K39" s="57"/>
      <c r="L39" s="57"/>
      <c r="M39" s="57"/>
      <c r="N39" s="57"/>
    </row>
    <row r="40" spans="1:16" ht="19.899999999999999" customHeight="1" x14ac:dyDescent="0.2">
      <c r="A40" s="40"/>
      <c r="B40" s="57"/>
      <c r="C40" s="57"/>
      <c r="D40" s="57"/>
      <c r="E40" s="57"/>
      <c r="F40" s="57"/>
      <c r="G40" s="57"/>
      <c r="H40" s="57"/>
      <c r="I40" s="57"/>
      <c r="J40" s="57"/>
      <c r="K40" s="57"/>
      <c r="L40" s="57"/>
      <c r="M40" s="57"/>
      <c r="N40" s="57"/>
    </row>
    <row r="41" spans="1:16" ht="19.899999999999999" customHeight="1" x14ac:dyDescent="0.2">
      <c r="A41" s="39" t="s">
        <v>82</v>
      </c>
      <c r="B41" s="57"/>
      <c r="C41" s="57"/>
      <c r="D41" s="57"/>
      <c r="E41" s="57"/>
      <c r="F41" s="57"/>
      <c r="G41" s="57"/>
      <c r="H41" s="57"/>
      <c r="I41" s="57"/>
      <c r="J41" s="57"/>
      <c r="K41" s="57"/>
      <c r="L41" s="57"/>
      <c r="M41" s="57"/>
      <c r="N41" s="57"/>
    </row>
    <row r="42" spans="1:16" ht="13.15" customHeight="1" x14ac:dyDescent="0.2">
      <c r="B42" s="57"/>
      <c r="C42" s="57"/>
      <c r="D42" s="57"/>
      <c r="E42" s="57"/>
      <c r="F42" s="57"/>
      <c r="G42" s="57"/>
      <c r="H42" s="57"/>
      <c r="I42" s="57"/>
      <c r="J42" s="57"/>
      <c r="K42" s="57"/>
      <c r="L42" s="57"/>
      <c r="M42" s="57"/>
      <c r="N42" s="57"/>
    </row>
    <row r="43" spans="1:16" s="44" customFormat="1" ht="60" x14ac:dyDescent="0.2">
      <c r="A43" s="59" t="s">
        <v>14</v>
      </c>
      <c r="B43" s="60" t="s">
        <v>18</v>
      </c>
      <c r="C43" s="60" t="s">
        <v>43</v>
      </c>
      <c r="D43" s="60" t="s">
        <v>15</v>
      </c>
      <c r="E43" s="60" t="s">
        <v>16</v>
      </c>
      <c r="F43" s="60" t="s">
        <v>17</v>
      </c>
      <c r="G43" s="60" t="s">
        <v>123</v>
      </c>
      <c r="H43" s="60" t="s">
        <v>25</v>
      </c>
      <c r="I43" s="60" t="s">
        <v>19</v>
      </c>
      <c r="J43" s="60" t="s">
        <v>26</v>
      </c>
      <c r="K43" s="60" t="s">
        <v>5</v>
      </c>
      <c r="L43" s="60" t="s">
        <v>31</v>
      </c>
      <c r="M43" s="61" t="s">
        <v>30</v>
      </c>
      <c r="N43" s="60" t="s">
        <v>33</v>
      </c>
      <c r="O43" s="62" t="s">
        <v>32</v>
      </c>
      <c r="P43" s="54"/>
    </row>
    <row r="44" spans="1:16" ht="3.75" customHeight="1" x14ac:dyDescent="0.2">
      <c r="A44" s="63"/>
      <c r="B44" s="46"/>
      <c r="C44" s="46"/>
      <c r="D44" s="46"/>
      <c r="E44" s="46"/>
      <c r="F44" s="46"/>
      <c r="G44" s="46"/>
      <c r="H44" s="46"/>
      <c r="I44" s="46"/>
      <c r="J44" s="76"/>
      <c r="K44" s="46"/>
      <c r="M44" s="46"/>
      <c r="N44" s="46"/>
      <c r="O44" s="64"/>
      <c r="P44" s="55"/>
    </row>
    <row r="45" spans="1:16" x14ac:dyDescent="0.2">
      <c r="A45" s="63" t="s">
        <v>7</v>
      </c>
      <c r="B45" s="46">
        <f>K44</f>
        <v>0</v>
      </c>
      <c r="C45" s="45">
        <v>0</v>
      </c>
      <c r="D45" s="46">
        <f t="shared" ref="D45:D51" si="0">ROUND(C45/49,2)</f>
        <v>0</v>
      </c>
      <c r="E45" s="45"/>
      <c r="F45" s="46">
        <f t="shared" ref="F45:F51" si="1">ROUND(E45/98,2)</f>
        <v>0</v>
      </c>
      <c r="G45" s="45"/>
      <c r="H45" s="46">
        <f>D45+F45+G45</f>
        <v>0</v>
      </c>
      <c r="I45" s="46">
        <f t="shared" ref="I45:I51" si="2">H45+B45</f>
        <v>0</v>
      </c>
      <c r="J45" s="48">
        <v>0.999</v>
      </c>
      <c r="K45" s="46">
        <f t="shared" ref="K45:K56" si="3">ROUND(I45*J45,2)</f>
        <v>0</v>
      </c>
      <c r="L45" s="46">
        <f>O44</f>
        <v>0</v>
      </c>
      <c r="M45" s="46">
        <f>ROUND((C45+E45+(G45*49))/160,2)</f>
        <v>0</v>
      </c>
      <c r="N45" s="46">
        <f t="shared" ref="N45:N56" si="4">L45+M45</f>
        <v>0</v>
      </c>
      <c r="O45" s="64">
        <f t="shared" ref="O45:O56" si="5">ROUND(N45*J45,2)</f>
        <v>0</v>
      </c>
      <c r="P45" s="55"/>
    </row>
    <row r="46" spans="1:16" x14ac:dyDescent="0.2">
      <c r="A46" s="63" t="s">
        <v>8</v>
      </c>
      <c r="B46" s="46">
        <f t="shared" ref="B46:B56" si="6">K45</f>
        <v>0</v>
      </c>
      <c r="C46" s="45">
        <v>0</v>
      </c>
      <c r="D46" s="46">
        <f t="shared" si="0"/>
        <v>0</v>
      </c>
      <c r="E46" s="45"/>
      <c r="F46" s="46">
        <f t="shared" si="1"/>
        <v>0</v>
      </c>
      <c r="G46" s="45"/>
      <c r="H46" s="46">
        <f t="shared" ref="H46:H51" si="7">D46+F46+G46</f>
        <v>0</v>
      </c>
      <c r="I46" s="46">
        <f t="shared" si="2"/>
        <v>0</v>
      </c>
      <c r="J46" s="48">
        <v>1.01</v>
      </c>
      <c r="K46" s="46">
        <f t="shared" si="3"/>
        <v>0</v>
      </c>
      <c r="L46" s="46">
        <f t="shared" ref="L46:L56" si="8">O45</f>
        <v>0</v>
      </c>
      <c r="M46" s="46">
        <f t="shared" ref="M46:M51" si="9">ROUND((C46+E46+(G46*49))/160,2)</f>
        <v>0</v>
      </c>
      <c r="N46" s="46">
        <f t="shared" si="4"/>
        <v>0</v>
      </c>
      <c r="O46" s="64">
        <f t="shared" si="5"/>
        <v>0</v>
      </c>
      <c r="P46" s="55"/>
    </row>
    <row r="47" spans="1:16" x14ac:dyDescent="0.2">
      <c r="A47" s="63" t="s">
        <v>9</v>
      </c>
      <c r="B47" s="46">
        <f t="shared" si="6"/>
        <v>0</v>
      </c>
      <c r="C47" s="45">
        <v>0</v>
      </c>
      <c r="D47" s="46">
        <f t="shared" si="0"/>
        <v>0</v>
      </c>
      <c r="E47" s="45"/>
      <c r="F47" s="46">
        <f t="shared" si="1"/>
        <v>0</v>
      </c>
      <c r="G47" s="45"/>
      <c r="H47" s="46">
        <f t="shared" si="7"/>
        <v>0</v>
      </c>
      <c r="I47" s="46">
        <f t="shared" si="2"/>
        <v>0</v>
      </c>
      <c r="J47" s="48">
        <v>1.03</v>
      </c>
      <c r="K47" s="46">
        <f t="shared" si="3"/>
        <v>0</v>
      </c>
      <c r="L47" s="46">
        <f t="shared" si="8"/>
        <v>0</v>
      </c>
      <c r="M47" s="46">
        <f t="shared" si="9"/>
        <v>0</v>
      </c>
      <c r="N47" s="46">
        <f t="shared" si="4"/>
        <v>0</v>
      </c>
      <c r="O47" s="64">
        <f t="shared" si="5"/>
        <v>0</v>
      </c>
      <c r="P47" s="55"/>
    </row>
    <row r="48" spans="1:16" x14ac:dyDescent="0.2">
      <c r="A48" s="63" t="s">
        <v>10</v>
      </c>
      <c r="B48" s="46">
        <f t="shared" si="6"/>
        <v>0</v>
      </c>
      <c r="C48" s="45">
        <v>0</v>
      </c>
      <c r="D48" s="46">
        <f t="shared" si="0"/>
        <v>0</v>
      </c>
      <c r="E48" s="45"/>
      <c r="F48" s="46">
        <f t="shared" si="1"/>
        <v>0</v>
      </c>
      <c r="G48" s="45"/>
      <c r="H48" s="46">
        <f t="shared" si="7"/>
        <v>0</v>
      </c>
      <c r="I48" s="46">
        <f t="shared" si="2"/>
        <v>0</v>
      </c>
      <c r="J48" s="48">
        <v>1.024</v>
      </c>
      <c r="K48" s="46">
        <f t="shared" si="3"/>
        <v>0</v>
      </c>
      <c r="L48" s="46">
        <f t="shared" si="8"/>
        <v>0</v>
      </c>
      <c r="M48" s="46">
        <f t="shared" si="9"/>
        <v>0</v>
      </c>
      <c r="N48" s="46">
        <f t="shared" si="4"/>
        <v>0</v>
      </c>
      <c r="O48" s="64">
        <f t="shared" si="5"/>
        <v>0</v>
      </c>
      <c r="P48" s="55"/>
    </row>
    <row r="49" spans="1:16" x14ac:dyDescent="0.2">
      <c r="A49" s="63" t="s">
        <v>11</v>
      </c>
      <c r="B49" s="46">
        <f t="shared" si="6"/>
        <v>0</v>
      </c>
      <c r="C49" s="45">
        <v>0</v>
      </c>
      <c r="D49" s="46">
        <f t="shared" si="0"/>
        <v>0</v>
      </c>
      <c r="E49" s="45"/>
      <c r="F49" s="46">
        <f t="shared" si="1"/>
        <v>0</v>
      </c>
      <c r="G49" s="45"/>
      <c r="H49" s="46">
        <f t="shared" si="7"/>
        <v>0</v>
      </c>
      <c r="I49" s="46">
        <f t="shared" si="2"/>
        <v>0</v>
      </c>
      <c r="J49" s="48">
        <v>1.0169999999999999</v>
      </c>
      <c r="K49" s="46">
        <f t="shared" si="3"/>
        <v>0</v>
      </c>
      <c r="L49" s="46">
        <f t="shared" si="8"/>
        <v>0</v>
      </c>
      <c r="M49" s="46">
        <f t="shared" si="9"/>
        <v>0</v>
      </c>
      <c r="N49" s="46">
        <f t="shared" si="4"/>
        <v>0</v>
      </c>
      <c r="O49" s="64">
        <f t="shared" si="5"/>
        <v>0</v>
      </c>
      <c r="P49" s="55"/>
    </row>
    <row r="50" spans="1:16" x14ac:dyDescent="0.2">
      <c r="A50" s="63" t="s">
        <v>12</v>
      </c>
      <c r="B50" s="46">
        <f t="shared" si="6"/>
        <v>0</v>
      </c>
      <c r="C50" s="45">
        <v>0</v>
      </c>
      <c r="D50" s="46">
        <f t="shared" si="0"/>
        <v>0</v>
      </c>
      <c r="E50" s="45"/>
      <c r="F50" s="46">
        <f t="shared" si="1"/>
        <v>0</v>
      </c>
      <c r="G50" s="45"/>
      <c r="H50" s="46">
        <f t="shared" si="7"/>
        <v>0</v>
      </c>
      <c r="I50" s="46">
        <f t="shared" si="2"/>
        <v>0</v>
      </c>
      <c r="J50" s="48">
        <v>1.0049999999999999</v>
      </c>
      <c r="K50" s="46">
        <f t="shared" si="3"/>
        <v>0</v>
      </c>
      <c r="L50" s="46">
        <f t="shared" si="8"/>
        <v>0</v>
      </c>
      <c r="M50" s="46">
        <f t="shared" si="9"/>
        <v>0</v>
      </c>
      <c r="N50" s="46">
        <f t="shared" si="4"/>
        <v>0</v>
      </c>
      <c r="O50" s="64">
        <f t="shared" si="5"/>
        <v>0</v>
      </c>
      <c r="P50" s="55"/>
    </row>
    <row r="51" spans="1:16" x14ac:dyDescent="0.2">
      <c r="A51" s="63" t="s">
        <v>13</v>
      </c>
      <c r="B51" s="46">
        <f t="shared" si="6"/>
        <v>0</v>
      </c>
      <c r="C51" s="45">
        <v>0</v>
      </c>
      <c r="D51" s="46">
        <f t="shared" si="0"/>
        <v>0</v>
      </c>
      <c r="E51" s="45"/>
      <c r="F51" s="46">
        <f t="shared" si="1"/>
        <v>0</v>
      </c>
      <c r="G51" s="45"/>
      <c r="H51" s="46">
        <f t="shared" si="7"/>
        <v>0</v>
      </c>
      <c r="I51" s="46">
        <f t="shared" si="2"/>
        <v>0</v>
      </c>
      <c r="J51" s="48">
        <v>1.0309999999999999</v>
      </c>
      <c r="K51" s="46">
        <f t="shared" si="3"/>
        <v>0</v>
      </c>
      <c r="L51" s="46">
        <f t="shared" si="8"/>
        <v>0</v>
      </c>
      <c r="M51" s="46">
        <f t="shared" si="9"/>
        <v>0</v>
      </c>
      <c r="N51" s="46">
        <f t="shared" si="4"/>
        <v>0</v>
      </c>
      <c r="O51" s="64">
        <f t="shared" si="5"/>
        <v>0</v>
      </c>
      <c r="P51" s="55"/>
    </row>
    <row r="52" spans="1:16" x14ac:dyDescent="0.2">
      <c r="A52" s="63" t="s">
        <v>20</v>
      </c>
      <c r="B52" s="46">
        <f t="shared" si="6"/>
        <v>0</v>
      </c>
      <c r="I52" s="46">
        <f>B52</f>
        <v>0</v>
      </c>
      <c r="J52" s="48">
        <v>1.101</v>
      </c>
      <c r="K52" s="46">
        <f>ROUND(I52*J52,2)</f>
        <v>0</v>
      </c>
      <c r="L52" s="46">
        <f t="shared" si="8"/>
        <v>0</v>
      </c>
      <c r="N52" s="46">
        <f t="shared" si="4"/>
        <v>0</v>
      </c>
      <c r="O52" s="64">
        <f t="shared" si="5"/>
        <v>0</v>
      </c>
      <c r="P52" s="55"/>
    </row>
    <row r="53" spans="1:16" x14ac:dyDescent="0.2">
      <c r="A53" s="63" t="s">
        <v>21</v>
      </c>
      <c r="B53" s="46">
        <f t="shared" si="6"/>
        <v>0</v>
      </c>
      <c r="I53" s="46">
        <f t="shared" ref="I53:I56" si="10">B53</f>
        <v>0</v>
      </c>
      <c r="J53" s="48">
        <v>1.0669999999999999</v>
      </c>
      <c r="K53" s="46">
        <f t="shared" si="3"/>
        <v>0</v>
      </c>
      <c r="L53" s="46">
        <f t="shared" si="8"/>
        <v>0</v>
      </c>
      <c r="N53" s="46">
        <f t="shared" si="4"/>
        <v>0</v>
      </c>
      <c r="O53" s="64">
        <f t="shared" si="5"/>
        <v>0</v>
      </c>
      <c r="P53" s="55"/>
    </row>
    <row r="54" spans="1:16" x14ac:dyDescent="0.2">
      <c r="A54" s="63" t="s">
        <v>22</v>
      </c>
      <c r="B54" s="46">
        <f t="shared" si="6"/>
        <v>0</v>
      </c>
      <c r="I54" s="46">
        <f t="shared" si="10"/>
        <v>0</v>
      </c>
      <c r="J54" s="48">
        <v>1.0169999999999999</v>
      </c>
      <c r="K54" s="46">
        <f t="shared" si="3"/>
        <v>0</v>
      </c>
      <c r="L54" s="46">
        <f t="shared" si="8"/>
        <v>0</v>
      </c>
      <c r="N54" s="46">
        <f t="shared" si="4"/>
        <v>0</v>
      </c>
      <c r="O54" s="64">
        <f t="shared" si="5"/>
        <v>0</v>
      </c>
      <c r="P54" s="55"/>
    </row>
    <row r="55" spans="1:16" x14ac:dyDescent="0.2">
      <c r="A55" s="63" t="s">
        <v>23</v>
      </c>
      <c r="B55" s="46">
        <f t="shared" si="6"/>
        <v>0</v>
      </c>
      <c r="I55" s="46">
        <f t="shared" si="10"/>
        <v>0</v>
      </c>
      <c r="J55" s="48">
        <v>1.038</v>
      </c>
      <c r="K55" s="46">
        <f t="shared" si="3"/>
        <v>0</v>
      </c>
      <c r="L55" s="46">
        <f t="shared" si="8"/>
        <v>0</v>
      </c>
      <c r="N55" s="46">
        <f t="shared" si="4"/>
        <v>0</v>
      </c>
      <c r="O55" s="64">
        <f t="shared" si="5"/>
        <v>0</v>
      </c>
      <c r="P55" s="55"/>
    </row>
    <row r="56" spans="1:16" x14ac:dyDescent="0.2">
      <c r="A56" s="65" t="s">
        <v>24</v>
      </c>
      <c r="B56" s="66">
        <f t="shared" si="6"/>
        <v>0</v>
      </c>
      <c r="C56" s="67"/>
      <c r="D56" s="67"/>
      <c r="E56" s="67"/>
      <c r="F56" s="67"/>
      <c r="G56" s="67"/>
      <c r="H56" s="67"/>
      <c r="I56" s="66">
        <f t="shared" si="10"/>
        <v>0</v>
      </c>
      <c r="J56" s="68">
        <v>1</v>
      </c>
      <c r="K56" s="69">
        <f t="shared" si="3"/>
        <v>0</v>
      </c>
      <c r="L56" s="66">
        <f t="shared" si="8"/>
        <v>0</v>
      </c>
      <c r="M56" s="67"/>
      <c r="N56" s="66">
        <f t="shared" si="4"/>
        <v>0</v>
      </c>
      <c r="O56" s="70">
        <f t="shared" si="5"/>
        <v>0</v>
      </c>
      <c r="P56" s="55"/>
    </row>
    <row r="57" spans="1:16" x14ac:dyDescent="0.2">
      <c r="A57" s="58"/>
      <c r="B57" s="58"/>
      <c r="C57" s="58"/>
      <c r="D57" s="58"/>
      <c r="E57" s="58"/>
      <c r="F57" s="58"/>
      <c r="G57" s="58"/>
      <c r="H57" s="58"/>
      <c r="I57" s="58"/>
      <c r="J57" s="58"/>
      <c r="K57" s="58"/>
      <c r="L57" s="58"/>
      <c r="M57" s="58"/>
      <c r="N57" s="58"/>
    </row>
    <row r="58" spans="1:16" ht="18" customHeight="1" x14ac:dyDescent="0.2">
      <c r="A58" s="40" t="s">
        <v>91</v>
      </c>
    </row>
    <row r="59" spans="1:16" ht="30" customHeight="1" x14ac:dyDescent="0.2">
      <c r="A59" s="79" t="s">
        <v>92</v>
      </c>
      <c r="B59" s="80"/>
      <c r="C59" s="80"/>
      <c r="D59" s="80"/>
      <c r="E59" s="80"/>
      <c r="F59" s="81"/>
    </row>
    <row r="60" spans="1:16" ht="30" customHeight="1" x14ac:dyDescent="0.2">
      <c r="A60" s="78" t="s">
        <v>106</v>
      </c>
      <c r="B60" s="78"/>
      <c r="C60" s="78"/>
      <c r="D60" s="78"/>
      <c r="E60" s="78"/>
      <c r="F60" s="78"/>
      <c r="G60" s="78"/>
      <c r="H60" s="78"/>
      <c r="I60" s="78"/>
      <c r="J60" s="78"/>
    </row>
    <row r="61" spans="1:16" ht="30.75" customHeight="1" x14ac:dyDescent="0.2">
      <c r="A61" s="79" t="s">
        <v>124</v>
      </c>
      <c r="B61" s="80"/>
      <c r="C61" s="80"/>
      <c r="D61" s="80"/>
      <c r="E61" s="80"/>
      <c r="F61" s="81"/>
      <c r="G61" s="49"/>
      <c r="H61" s="49"/>
      <c r="I61" s="49"/>
      <c r="J61" s="49"/>
    </row>
    <row r="62" spans="1:16" ht="18.75" customHeight="1" x14ac:dyDescent="0.2">
      <c r="A62" s="49"/>
      <c r="B62" s="49"/>
      <c r="C62" s="49"/>
      <c r="D62" s="49"/>
      <c r="E62" s="49"/>
      <c r="F62" s="49"/>
      <c r="G62" s="49"/>
      <c r="H62" s="49"/>
      <c r="I62" s="49"/>
      <c r="J62" s="49"/>
    </row>
    <row r="63" spans="1:16" ht="23.25" customHeight="1" x14ac:dyDescent="0.2">
      <c r="A63" s="50" t="s">
        <v>41</v>
      </c>
      <c r="B63" s="49"/>
      <c r="C63" s="44" t="s">
        <v>96</v>
      </c>
      <c r="D63" s="44" t="s">
        <v>97</v>
      </c>
      <c r="E63" s="49"/>
      <c r="F63" s="49"/>
      <c r="G63" s="49"/>
      <c r="H63" s="49"/>
      <c r="I63" s="49"/>
      <c r="J63" s="49"/>
    </row>
    <row r="64" spans="1:16" ht="18.600000000000001" customHeight="1" x14ac:dyDescent="0.2">
      <c r="A64" s="40" t="s">
        <v>29</v>
      </c>
      <c r="C64" s="52">
        <f>K56</f>
        <v>0</v>
      </c>
      <c r="D64" s="46">
        <f>O56</f>
        <v>0</v>
      </c>
    </row>
    <row r="65" spans="1:10" ht="18.600000000000001" customHeight="1" x14ac:dyDescent="0.2">
      <c r="A65" s="40" t="s">
        <v>85</v>
      </c>
      <c r="C65" s="51">
        <f>C64</f>
        <v>0</v>
      </c>
      <c r="D65" s="45">
        <f>D64</f>
        <v>0</v>
      </c>
      <c r="J65" s="40"/>
    </row>
    <row r="66" spans="1:10" ht="18.600000000000001" customHeight="1" x14ac:dyDescent="0.2">
      <c r="A66" s="40" t="s">
        <v>108</v>
      </c>
    </row>
    <row r="67" spans="1:10" ht="18.600000000000001" customHeight="1" x14ac:dyDescent="0.2">
      <c r="A67" s="40"/>
    </row>
    <row r="68" spans="1:10" ht="18.600000000000001" customHeight="1" x14ac:dyDescent="0.2">
      <c r="A68" s="39" t="s">
        <v>86</v>
      </c>
    </row>
    <row r="69" spans="1:10" ht="18.600000000000001" customHeight="1" x14ac:dyDescent="0.2">
      <c r="A69" s="47" t="s">
        <v>3</v>
      </c>
    </row>
    <row r="70" spans="1:10" ht="18.600000000000001" customHeight="1" x14ac:dyDescent="0.2">
      <c r="A70" s="40" t="s">
        <v>28</v>
      </c>
      <c r="B70" s="37">
        <f>(C21/365)+B21</f>
        <v>0</v>
      </c>
      <c r="C70" s="37">
        <v>60</v>
      </c>
      <c r="D70" s="46">
        <f>B18</f>
        <v>0</v>
      </c>
      <c r="E70" s="46">
        <f>ROUND(B70/C70*D70,2)</f>
        <v>0</v>
      </c>
    </row>
    <row r="71" spans="1:10" ht="18.600000000000001" customHeight="1" x14ac:dyDescent="0.2">
      <c r="A71" s="40" t="s">
        <v>87</v>
      </c>
      <c r="E71" s="46">
        <f>ROUND(E70*60/160,2)</f>
        <v>0</v>
      </c>
    </row>
    <row r="72" spans="1:10" ht="12" customHeight="1" x14ac:dyDescent="0.2">
      <c r="A72" s="40"/>
    </row>
    <row r="73" spans="1:10" ht="18.600000000000001" customHeight="1" x14ac:dyDescent="0.2">
      <c r="A73" s="47" t="s">
        <v>36</v>
      </c>
    </row>
    <row r="74" spans="1:10" ht="18.600000000000001" customHeight="1" x14ac:dyDescent="0.2">
      <c r="A74" s="40" t="s">
        <v>88</v>
      </c>
      <c r="B74" s="46">
        <f>E70</f>
        <v>0</v>
      </c>
      <c r="C74" s="37">
        <f>B25</f>
        <v>0</v>
      </c>
      <c r="D74" s="37">
        <f>B26</f>
        <v>0</v>
      </c>
      <c r="E74" s="46">
        <f>ROUND(B74*C74,2)*D74</f>
        <v>0</v>
      </c>
    </row>
    <row r="75" spans="1:10" ht="18.600000000000001" customHeight="1" x14ac:dyDescent="0.2">
      <c r="A75" s="40" t="s">
        <v>87</v>
      </c>
      <c r="B75" s="46">
        <f>E71</f>
        <v>0</v>
      </c>
      <c r="C75" s="37">
        <f>B25</f>
        <v>0</v>
      </c>
      <c r="D75" s="37">
        <f>B27</f>
        <v>0</v>
      </c>
      <c r="E75" s="72">
        <f>ROUND(B75*C75,2)*D75</f>
        <v>0</v>
      </c>
    </row>
    <row r="76" spans="1:10" ht="18.600000000000001" customHeight="1" x14ac:dyDescent="0.2">
      <c r="A76" s="40"/>
      <c r="D76" s="26" t="s">
        <v>89</v>
      </c>
      <c r="E76" s="73">
        <f>E74+E75</f>
        <v>0</v>
      </c>
    </row>
    <row r="77" spans="1:10" ht="18.600000000000001" customHeight="1" x14ac:dyDescent="0.2">
      <c r="A77" s="40"/>
      <c r="E77" s="58"/>
    </row>
    <row r="78" spans="1:10" ht="18.600000000000001" customHeight="1" x14ac:dyDescent="0.2">
      <c r="A78" s="47" t="s">
        <v>90</v>
      </c>
    </row>
    <row r="79" spans="1:10" ht="18.600000000000001" customHeight="1" x14ac:dyDescent="0.2">
      <c r="A79" s="47" t="s">
        <v>3</v>
      </c>
    </row>
    <row r="80" spans="1:10" ht="18.600000000000001" customHeight="1" x14ac:dyDescent="0.2">
      <c r="A80" s="40" t="s">
        <v>28</v>
      </c>
      <c r="B80" s="37">
        <f>(C22/365)+B22</f>
        <v>0</v>
      </c>
      <c r="C80" s="37">
        <v>60</v>
      </c>
      <c r="D80" s="46">
        <f>B18</f>
        <v>0</v>
      </c>
      <c r="E80" s="46">
        <f>ROUND(B80/C80*D80,2)</f>
        <v>0</v>
      </c>
    </row>
    <row r="81" spans="1:7" ht="18.600000000000001" customHeight="1" x14ac:dyDescent="0.2">
      <c r="A81" s="40" t="s">
        <v>87</v>
      </c>
      <c r="E81" s="46">
        <f>ROUND(E80*60/160,2)</f>
        <v>0</v>
      </c>
    </row>
    <row r="82" spans="1:7" ht="18.600000000000001" customHeight="1" x14ac:dyDescent="0.2">
      <c r="A82" s="40"/>
    </row>
    <row r="83" spans="1:7" ht="18.600000000000001" customHeight="1" x14ac:dyDescent="0.2">
      <c r="A83" s="47" t="s">
        <v>36</v>
      </c>
    </row>
    <row r="84" spans="1:7" ht="18.600000000000001" customHeight="1" x14ac:dyDescent="0.2">
      <c r="A84" s="40" t="s">
        <v>88</v>
      </c>
      <c r="B84" s="46">
        <f>E80</f>
        <v>0</v>
      </c>
      <c r="C84" s="37">
        <f>B25</f>
        <v>0</v>
      </c>
      <c r="D84" s="37">
        <f>B26</f>
        <v>0</v>
      </c>
      <c r="E84" s="46">
        <f>ROUND(B84*C84,2)*D84</f>
        <v>0</v>
      </c>
    </row>
    <row r="85" spans="1:7" ht="18.600000000000001" customHeight="1" x14ac:dyDescent="0.2">
      <c r="A85" s="40" t="s">
        <v>87</v>
      </c>
      <c r="B85" s="46">
        <f>E81</f>
        <v>0</v>
      </c>
      <c r="C85" s="37">
        <f>B25</f>
        <v>0</v>
      </c>
      <c r="D85" s="37">
        <f>B27</f>
        <v>0</v>
      </c>
      <c r="E85" s="72">
        <f>ROUND(B85*C85,2)*D85</f>
        <v>0</v>
      </c>
      <c r="F85" s="44"/>
      <c r="G85" s="44"/>
    </row>
    <row r="86" spans="1:7" ht="18.600000000000001" customHeight="1" x14ac:dyDescent="0.2">
      <c r="A86" s="40"/>
      <c r="D86" s="26" t="s">
        <v>99</v>
      </c>
      <c r="E86" s="73">
        <f>E84+E85</f>
        <v>0</v>
      </c>
      <c r="F86" s="42"/>
      <c r="G86" s="46"/>
    </row>
    <row r="87" spans="1:7" ht="15" x14ac:dyDescent="0.2">
      <c r="A87" s="40"/>
      <c r="D87" s="26"/>
      <c r="E87" s="74"/>
      <c r="F87" s="42"/>
      <c r="G87" s="46"/>
    </row>
    <row r="88" spans="1:7" ht="18" x14ac:dyDescent="0.2">
      <c r="A88" s="39" t="s">
        <v>93</v>
      </c>
      <c r="D88" s="26"/>
      <c r="E88" s="74"/>
      <c r="F88" s="42"/>
      <c r="G88" s="46"/>
    </row>
    <row r="89" spans="1:7" ht="18" x14ac:dyDescent="0.2">
      <c r="A89" s="39"/>
      <c r="D89" s="26"/>
      <c r="E89" s="74"/>
      <c r="F89" s="42"/>
      <c r="G89" s="46"/>
    </row>
    <row r="90" spans="1:7" ht="18.600000000000001" customHeight="1" x14ac:dyDescent="0.2">
      <c r="A90" s="40" t="s">
        <v>94</v>
      </c>
      <c r="B90" s="46">
        <f>C65</f>
        <v>0</v>
      </c>
      <c r="C90" s="37">
        <f>B32</f>
        <v>0</v>
      </c>
      <c r="D90" s="26"/>
      <c r="E90" s="74">
        <f>ROUND(B90*C90,2)</f>
        <v>0</v>
      </c>
      <c r="F90" s="42"/>
      <c r="G90" s="46"/>
    </row>
    <row r="91" spans="1:7" ht="18.600000000000001" customHeight="1" x14ac:dyDescent="0.2">
      <c r="A91" s="40" t="s">
        <v>95</v>
      </c>
      <c r="B91" s="46">
        <f>D65</f>
        <v>0</v>
      </c>
      <c r="C91" s="37">
        <f>B33</f>
        <v>0</v>
      </c>
      <c r="D91" s="26"/>
      <c r="E91" s="74">
        <f>ROUND(B91*C91,2)</f>
        <v>0</v>
      </c>
      <c r="F91" s="42"/>
      <c r="G91" s="46"/>
    </row>
    <row r="92" spans="1:7" ht="18" x14ac:dyDescent="0.2">
      <c r="A92" s="39"/>
      <c r="D92" s="26" t="s">
        <v>98</v>
      </c>
      <c r="E92" s="73">
        <f>E90+E91</f>
        <v>0</v>
      </c>
      <c r="F92" s="42"/>
      <c r="G92" s="46"/>
    </row>
    <row r="93" spans="1:7" ht="18" x14ac:dyDescent="0.2">
      <c r="A93" s="39"/>
      <c r="D93" s="26"/>
      <c r="E93" s="74"/>
      <c r="F93" s="42"/>
      <c r="G93" s="46"/>
    </row>
    <row r="94" spans="1:7" ht="18" x14ac:dyDescent="0.2">
      <c r="A94" s="39"/>
      <c r="D94" s="26"/>
      <c r="E94" s="74"/>
      <c r="F94" s="42"/>
      <c r="G94" s="46"/>
    </row>
  </sheetData>
  <mergeCells count="4">
    <mergeCell ref="A60:J60"/>
    <mergeCell ref="A59:F59"/>
    <mergeCell ref="C8:E10"/>
    <mergeCell ref="A61:F6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7147B-DBD6-4CBC-B23E-33BF425E67BE}">
  <sheetPr>
    <tabColor rgb="FFFFFF00"/>
  </sheetPr>
  <dimension ref="A1:G36"/>
  <sheetViews>
    <sheetView tabSelected="1" zoomScale="115" zoomScaleNormal="115" workbookViewId="0">
      <selection activeCell="B3" sqref="B3"/>
    </sheetView>
  </sheetViews>
  <sheetFormatPr defaultColWidth="9" defaultRowHeight="14.25" x14ac:dyDescent="0.2"/>
  <cols>
    <col min="1" max="1" width="17.25" style="1" customWidth="1"/>
    <col min="2" max="2" width="18.625" style="1" customWidth="1"/>
    <col min="3" max="3" width="9.75" style="1" customWidth="1"/>
    <col min="4" max="4" width="10.375" style="1" customWidth="1"/>
    <col min="5" max="5" width="15.25" style="1" customWidth="1"/>
    <col min="6" max="6" width="18.375" style="1" customWidth="1"/>
    <col min="7" max="16384" width="9" style="1"/>
  </cols>
  <sheetData>
    <row r="1" spans="1:7" ht="42.6" customHeight="1" x14ac:dyDescent="0.2">
      <c r="A1" s="91" t="s">
        <v>67</v>
      </c>
      <c r="B1" s="91"/>
      <c r="C1" s="91"/>
      <c r="D1" s="91"/>
      <c r="E1" s="91"/>
      <c r="F1" s="91"/>
    </row>
    <row r="2" spans="1:7" ht="8.4499999999999993" customHeight="1" x14ac:dyDescent="0.2"/>
    <row r="3" spans="1:7" ht="16.149999999999999" customHeight="1" x14ac:dyDescent="0.2">
      <c r="A3" s="1" t="str">
        <f>'Simple inputs'!A5</f>
        <v>Name</v>
      </c>
      <c r="B3" s="3">
        <f>'Standard inputs'!B5</f>
        <v>0</v>
      </c>
      <c r="D3" s="1" t="str">
        <f>'Simple inputs'!A8</f>
        <v>Ref 1</v>
      </c>
      <c r="E3" s="3">
        <f>'Standard inputs'!B8</f>
        <v>0</v>
      </c>
    </row>
    <row r="4" spans="1:7" ht="16.149999999999999" customHeight="1" x14ac:dyDescent="0.2">
      <c r="A4" s="1" t="str">
        <f>'Simple inputs'!A6</f>
        <v>NINo</v>
      </c>
      <c r="B4" s="3">
        <f>'Standard inputs'!B6</f>
        <v>0</v>
      </c>
      <c r="D4" s="1" t="str">
        <f>'Simple inputs'!A9</f>
        <v>Ref 2</v>
      </c>
      <c r="E4" s="3">
        <f>'Standard inputs'!B9</f>
        <v>0</v>
      </c>
    </row>
    <row r="5" spans="1:7" ht="16.149999999999999" customHeight="1" x14ac:dyDescent="0.2">
      <c r="A5" s="1" t="str">
        <f>'Simple inputs'!A7</f>
        <v>Date of Birth</v>
      </c>
      <c r="B5" s="34">
        <f>'Standard inputs'!B7</f>
        <v>0</v>
      </c>
      <c r="D5" s="1" t="str">
        <f>'Simple inputs'!A10</f>
        <v>Ref 3</v>
      </c>
      <c r="E5" s="3">
        <f>'Standard inputs'!B10</f>
        <v>0</v>
      </c>
    </row>
    <row r="6" spans="1:7" ht="8.4499999999999993" customHeight="1" x14ac:dyDescent="0.2">
      <c r="B6" s="3"/>
    </row>
    <row r="7" spans="1:7" ht="16.149999999999999" customHeight="1" x14ac:dyDescent="0.2">
      <c r="A7" s="1" t="str">
        <f>'Simple inputs'!A11</f>
        <v>Last day of service</v>
      </c>
      <c r="B7" s="34">
        <f>'Standard inputs'!B11</f>
        <v>0</v>
      </c>
    </row>
    <row r="8" spans="1:7" ht="16.149999999999999" customHeight="1" x14ac:dyDescent="0.2">
      <c r="A8" s="1" t="str">
        <f>'Simple inputs'!A12</f>
        <v>Relevant date</v>
      </c>
      <c r="B8" s="34">
        <f>'Standard inputs'!B12</f>
        <v>0</v>
      </c>
    </row>
    <row r="9" spans="1:7" ht="16.149999999999999" customHeight="1" x14ac:dyDescent="0.2">
      <c r="A9" s="1" t="str">
        <f>'Simple inputs'!A13</f>
        <v>Age on relevant date</v>
      </c>
      <c r="B9" s="3">
        <f>'Standard inputs'!B13</f>
        <v>0</v>
      </c>
    </row>
    <row r="10" spans="1:7" ht="8.4499999999999993" customHeight="1" x14ac:dyDescent="0.2">
      <c r="B10" s="3"/>
    </row>
    <row r="11" spans="1:7" ht="56.45" customHeight="1" x14ac:dyDescent="0.2">
      <c r="A11" s="92" t="s">
        <v>134</v>
      </c>
      <c r="B11" s="93"/>
      <c r="C11" s="93"/>
      <c r="D11" s="93"/>
      <c r="E11" s="93"/>
      <c r="F11" s="93"/>
    </row>
    <row r="12" spans="1:7" s="8" customFormat="1" ht="33.6" customHeight="1" x14ac:dyDescent="0.2">
      <c r="E12" s="9" t="s">
        <v>70</v>
      </c>
      <c r="G12" s="10"/>
    </row>
    <row r="13" spans="1:7" s="8" customFormat="1" ht="15.75" x14ac:dyDescent="0.2">
      <c r="A13" s="11" t="s">
        <v>35</v>
      </c>
      <c r="D13" s="33" t="str">
        <f>_xlfn.TEXTJOIN(" y ",TRUE, 'Standard inputs'!B21:C21)</f>
        <v>0 y 0</v>
      </c>
      <c r="E13" s="9"/>
      <c r="G13" s="10"/>
    </row>
    <row r="14" spans="1:7" s="11" customFormat="1" ht="21" customHeight="1" x14ac:dyDescent="0.2">
      <c r="A14" s="11" t="s">
        <v>125</v>
      </c>
      <c r="E14" s="13">
        <f>'Standard inputs'!B28</f>
        <v>0</v>
      </c>
      <c r="F14" s="13"/>
    </row>
    <row r="15" spans="1:7" s="11" customFormat="1" ht="21" customHeight="1" x14ac:dyDescent="0.2">
      <c r="A15" s="11" t="s">
        <v>71</v>
      </c>
      <c r="E15" s="13">
        <f>'Standard inputs'!E76</f>
        <v>0</v>
      </c>
      <c r="F15" s="13" t="str">
        <f>IF(E15&gt;E16,"Included in total","Not included in total")</f>
        <v>Not included in total</v>
      </c>
    </row>
    <row r="16" spans="1:7" s="11" customFormat="1" ht="21" customHeight="1" x14ac:dyDescent="0.2">
      <c r="A16" s="11" t="s">
        <v>73</v>
      </c>
      <c r="E16" s="13">
        <f>'Standard inputs'!E92</f>
        <v>0</v>
      </c>
      <c r="F16" s="13" t="str">
        <f>IF(E16&gt;E15,"Included in total","Not included in total")</f>
        <v>Not included in total</v>
      </c>
    </row>
    <row r="17" spans="1:6" s="11" customFormat="1" ht="21" customHeight="1" x14ac:dyDescent="0.2">
      <c r="A17" s="11" t="s">
        <v>74</v>
      </c>
      <c r="E17" s="12">
        <f>'Standard inputs'!B34-'Standard summary'!E16</f>
        <v>0</v>
      </c>
      <c r="F17" s="13"/>
    </row>
    <row r="18" spans="1:6" s="11" customFormat="1" ht="8.4499999999999993" customHeight="1" x14ac:dyDescent="0.2">
      <c r="F18" s="13"/>
    </row>
    <row r="19" spans="1:6" s="11" customFormat="1" ht="18" x14ac:dyDescent="0.2">
      <c r="A19" s="7" t="s">
        <v>34</v>
      </c>
      <c r="B19" s="7"/>
      <c r="D19" s="7"/>
      <c r="E19" s="28">
        <f>E14+E17+MAX(E15, E16)</f>
        <v>0</v>
      </c>
      <c r="F19" s="18"/>
    </row>
    <row r="20" spans="1:6" ht="7.9" customHeight="1" x14ac:dyDescent="0.2"/>
    <row r="21" spans="1:6" ht="15.75" x14ac:dyDescent="0.2">
      <c r="A21" s="27" t="s">
        <v>6</v>
      </c>
    </row>
    <row r="22" spans="1:6" ht="8.4499999999999993" customHeight="1" x14ac:dyDescent="0.2"/>
    <row r="23" spans="1:6" ht="21" customHeight="1" x14ac:dyDescent="0.2">
      <c r="A23" s="1" t="s">
        <v>54</v>
      </c>
      <c r="D23" s="33" t="str">
        <f>_xlfn.TEXTJOIN(" y ",TRUE, 'Standard inputs'!B22:C22)</f>
        <v>0 y 0</v>
      </c>
    </row>
    <row r="24" spans="1:6" ht="21" customHeight="1" x14ac:dyDescent="0.2">
      <c r="A24" s="1" t="s">
        <v>126</v>
      </c>
      <c r="E24" s="6">
        <f>'Standard inputs'!B15-'Standard inputs'!B35</f>
        <v>0</v>
      </c>
    </row>
    <row r="25" spans="1:6" ht="21" customHeight="1" x14ac:dyDescent="0.2">
      <c r="A25" s="1" t="s">
        <v>127</v>
      </c>
      <c r="E25" s="6">
        <f>'Standard inputs'!E86</f>
        <v>0</v>
      </c>
    </row>
    <row r="26" spans="1:6" ht="21" customHeight="1" x14ac:dyDescent="0.2">
      <c r="A26" s="1" t="s">
        <v>128</v>
      </c>
      <c r="E26" s="6">
        <f>'Standard inputs'!B35-'Standard inputs'!B36</f>
        <v>0</v>
      </c>
    </row>
    <row r="27" spans="1:6" ht="21" customHeight="1" x14ac:dyDescent="0.2">
      <c r="A27" s="1" t="s">
        <v>75</v>
      </c>
      <c r="E27" s="29">
        <f>'Standard inputs'!B36</f>
        <v>0</v>
      </c>
    </row>
    <row r="29" spans="1:6" ht="18" x14ac:dyDescent="0.2">
      <c r="A29" s="14" t="s">
        <v>37</v>
      </c>
    </row>
    <row r="30" spans="1:6" ht="28.5" customHeight="1" x14ac:dyDescent="0.2">
      <c r="D30" s="17" t="s">
        <v>4</v>
      </c>
      <c r="E30" s="16" t="s">
        <v>39</v>
      </c>
      <c r="F30" s="16" t="s">
        <v>114</v>
      </c>
    </row>
    <row r="31" spans="1:6" ht="21" customHeight="1" x14ac:dyDescent="0.2">
      <c r="A31" s="3" t="s">
        <v>29</v>
      </c>
      <c r="D31" s="2">
        <f>'Standard inputs'!B37</f>
        <v>0</v>
      </c>
      <c r="E31" s="2">
        <f>'Standard inputs'!C64</f>
        <v>0</v>
      </c>
      <c r="F31" s="2">
        <f>D31-E31</f>
        <v>0</v>
      </c>
    </row>
    <row r="32" spans="1:6" ht="21" customHeight="1" x14ac:dyDescent="0.2">
      <c r="A32" s="3" t="s">
        <v>38</v>
      </c>
      <c r="D32" s="2">
        <f>'Standard inputs'!B38</f>
        <v>0</v>
      </c>
      <c r="E32" s="2">
        <f>'Standard inputs'!C65</f>
        <v>0</v>
      </c>
      <c r="F32" s="2">
        <f>D32-E32</f>
        <v>0</v>
      </c>
    </row>
    <row r="34" spans="1:6" ht="18" x14ac:dyDescent="0.2">
      <c r="A34" s="14" t="s">
        <v>40</v>
      </c>
    </row>
    <row r="36" spans="1:6" ht="28.15" customHeight="1" x14ac:dyDescent="0.2">
      <c r="A36" s="94" t="s">
        <v>76</v>
      </c>
      <c r="B36" s="95"/>
      <c r="C36" s="95"/>
      <c r="D36" s="95"/>
      <c r="E36" s="95"/>
      <c r="F36" s="95"/>
    </row>
  </sheetData>
  <mergeCells count="3">
    <mergeCell ref="A1:F1"/>
    <mergeCell ref="A11:F11"/>
    <mergeCell ref="A36:F36"/>
  </mergeCells>
  <conditionalFormatting sqref="F15:F16">
    <cfRule type="expression" dxfId="1" priority="1">
      <formula>"&gt;E8"</formula>
    </cfRule>
  </conditionalFormatting>
  <pageMargins left="0.25" right="0.25"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5F206-8219-44F0-AB21-5D4F1C9CA546}">
  <sheetPr>
    <tabColor rgb="FF00B050"/>
  </sheetPr>
  <dimension ref="A1:F60"/>
  <sheetViews>
    <sheetView zoomScale="130" zoomScaleNormal="130" workbookViewId="0">
      <selection activeCell="B5" sqref="B5"/>
    </sheetView>
  </sheetViews>
  <sheetFormatPr defaultColWidth="8.75" defaultRowHeight="14.25" x14ac:dyDescent="0.2"/>
  <cols>
    <col min="1" max="1" width="29.875" style="20" customWidth="1"/>
    <col min="2" max="2" width="19.75" style="20" customWidth="1"/>
    <col min="3" max="3" width="13.5" style="20" customWidth="1"/>
    <col min="4" max="4" width="11.5" style="20" customWidth="1"/>
    <col min="5" max="16384" width="8.75" style="20"/>
  </cols>
  <sheetData>
    <row r="1" spans="1:6" ht="18" x14ac:dyDescent="0.2">
      <c r="A1" s="19" t="s">
        <v>44</v>
      </c>
    </row>
    <row r="2" spans="1:6" ht="18" x14ac:dyDescent="0.2">
      <c r="A2" s="19"/>
    </row>
    <row r="3" spans="1:6" ht="73.900000000000006" customHeight="1" x14ac:dyDescent="0.2">
      <c r="A3" s="96" t="s">
        <v>66</v>
      </c>
      <c r="B3" s="97"/>
      <c r="C3" s="97"/>
      <c r="D3" s="97"/>
      <c r="E3" s="97"/>
      <c r="F3" s="97"/>
    </row>
    <row r="5" spans="1:6" ht="18" customHeight="1" x14ac:dyDescent="0.2">
      <c r="A5" s="20" t="s">
        <v>45</v>
      </c>
      <c r="B5" s="30"/>
    </row>
    <row r="6" spans="1:6" ht="18" customHeight="1" x14ac:dyDescent="0.2">
      <c r="A6" s="20" t="s">
        <v>46</v>
      </c>
      <c r="B6" s="30"/>
    </row>
    <row r="7" spans="1:6" ht="18" customHeight="1" x14ac:dyDescent="0.2">
      <c r="A7" s="20" t="s">
        <v>47</v>
      </c>
      <c r="B7" s="30"/>
    </row>
    <row r="8" spans="1:6" ht="18" customHeight="1" x14ac:dyDescent="0.2">
      <c r="A8" s="20" t="s">
        <v>48</v>
      </c>
      <c r="B8" s="30"/>
      <c r="C8" s="98" t="s">
        <v>107</v>
      </c>
      <c r="D8" s="99"/>
      <c r="E8" s="99"/>
      <c r="F8" s="100"/>
    </row>
    <row r="9" spans="1:6" ht="18" customHeight="1" x14ac:dyDescent="0.2">
      <c r="A9" s="20" t="s">
        <v>49</v>
      </c>
      <c r="B9" s="30"/>
      <c r="C9" s="101"/>
      <c r="D9" s="92"/>
      <c r="E9" s="92"/>
      <c r="F9" s="102"/>
    </row>
    <row r="10" spans="1:6" ht="18" customHeight="1" x14ac:dyDescent="0.2">
      <c r="A10" s="20" t="s">
        <v>50</v>
      </c>
      <c r="B10" s="30"/>
      <c r="C10" s="103"/>
      <c r="D10" s="104"/>
      <c r="E10" s="104"/>
      <c r="F10" s="105"/>
    </row>
    <row r="11" spans="1:6" ht="18" customHeight="1" x14ac:dyDescent="0.2">
      <c r="A11" s="20" t="s">
        <v>51</v>
      </c>
      <c r="B11" s="30"/>
    </row>
    <row r="12" spans="1:6" ht="18" customHeight="1" x14ac:dyDescent="0.2">
      <c r="A12" s="20" t="s">
        <v>52</v>
      </c>
      <c r="B12" s="30"/>
    </row>
    <row r="13" spans="1:6" ht="18" customHeight="1" x14ac:dyDescent="0.2">
      <c r="A13" s="20" t="s">
        <v>53</v>
      </c>
      <c r="B13" s="30"/>
    </row>
    <row r="15" spans="1:6" ht="15.75" x14ac:dyDescent="0.2">
      <c r="A15" s="21" t="s">
        <v>60</v>
      </c>
    </row>
    <row r="17" spans="1:3" ht="18.600000000000001" customHeight="1" x14ac:dyDescent="0.2">
      <c r="A17" s="20" t="s">
        <v>2</v>
      </c>
      <c r="B17" s="31"/>
    </row>
    <row r="18" spans="1:3" ht="13.15" customHeight="1" x14ac:dyDescent="0.2"/>
    <row r="19" spans="1:3" ht="15" x14ac:dyDescent="0.2">
      <c r="B19" s="23" t="s">
        <v>0</v>
      </c>
      <c r="C19" s="23" t="s">
        <v>1</v>
      </c>
    </row>
    <row r="20" spans="1:3" ht="35.450000000000003" customHeight="1" x14ac:dyDescent="0.2">
      <c r="A20" s="22" t="s">
        <v>55</v>
      </c>
      <c r="B20" s="32">
        <v>0</v>
      </c>
      <c r="C20" s="32">
        <v>0</v>
      </c>
    </row>
    <row r="21" spans="1:3" ht="35.450000000000003" customHeight="1" x14ac:dyDescent="0.2">
      <c r="A21" s="22" t="s">
        <v>56</v>
      </c>
      <c r="B21" s="32">
        <v>0</v>
      </c>
      <c r="C21" s="32">
        <v>0</v>
      </c>
    </row>
    <row r="22" spans="1:3" x14ac:dyDescent="0.2">
      <c r="A22" s="20" t="s">
        <v>72</v>
      </c>
    </row>
    <row r="24" spans="1:3" ht="28.5" x14ac:dyDescent="0.2">
      <c r="A24" s="22" t="s">
        <v>57</v>
      </c>
      <c r="B24" s="30"/>
    </row>
    <row r="25" spans="1:3" ht="18.600000000000001" customHeight="1" x14ac:dyDescent="0.2">
      <c r="A25" s="20" t="s">
        <v>112</v>
      </c>
      <c r="B25" s="30"/>
    </row>
    <row r="26" spans="1:3" ht="18.600000000000001" customHeight="1" x14ac:dyDescent="0.2">
      <c r="A26" s="22" t="s">
        <v>113</v>
      </c>
      <c r="B26" s="30"/>
    </row>
    <row r="28" spans="1:3" ht="15.75" x14ac:dyDescent="0.2">
      <c r="A28" s="21" t="s">
        <v>61</v>
      </c>
    </row>
    <row r="30" spans="1:3" ht="35.450000000000003" customHeight="1" x14ac:dyDescent="0.2">
      <c r="A30" s="22" t="s">
        <v>62</v>
      </c>
      <c r="B30" s="31"/>
    </row>
    <row r="31" spans="1:3" ht="35.450000000000003" customHeight="1" x14ac:dyDescent="0.2">
      <c r="A31" s="22" t="s">
        <v>63</v>
      </c>
      <c r="B31" s="31">
        <f>B30</f>
        <v>0</v>
      </c>
    </row>
    <row r="32" spans="1:3" x14ac:dyDescent="0.2">
      <c r="A32" s="20" t="s">
        <v>110</v>
      </c>
    </row>
    <row r="34" spans="1:5" ht="22.5" customHeight="1" x14ac:dyDescent="0.2">
      <c r="A34" s="22" t="s">
        <v>111</v>
      </c>
      <c r="B34" s="31"/>
    </row>
    <row r="36" spans="1:5" ht="15.75" x14ac:dyDescent="0.2">
      <c r="A36" s="21" t="s">
        <v>64</v>
      </c>
    </row>
    <row r="38" spans="1:5" ht="18" customHeight="1" x14ac:dyDescent="0.2">
      <c r="A38" s="20" t="s">
        <v>122</v>
      </c>
      <c r="B38" s="31"/>
    </row>
    <row r="39" spans="1:5" ht="18" customHeight="1" x14ac:dyDescent="0.2">
      <c r="A39" s="20" t="s">
        <v>135</v>
      </c>
      <c r="B39" s="31"/>
    </row>
    <row r="40" spans="1:5" ht="18" customHeight="1" x14ac:dyDescent="0.2">
      <c r="A40" s="20" t="s">
        <v>65</v>
      </c>
      <c r="B40" s="31"/>
    </row>
    <row r="42" spans="1:5" ht="15.75" x14ac:dyDescent="0.2">
      <c r="A42" s="21" t="s">
        <v>68</v>
      </c>
    </row>
    <row r="44" spans="1:5" x14ac:dyDescent="0.2">
      <c r="A44" s="20">
        <f>(C20/365)+B20</f>
        <v>0</v>
      </c>
      <c r="B44" s="20">
        <v>60</v>
      </c>
      <c r="C44" s="24">
        <f>B17</f>
        <v>0</v>
      </c>
      <c r="D44" s="24">
        <f>ROUND(A44/B44*C44,2)</f>
        <v>0</v>
      </c>
      <c r="E44" s="20" t="s">
        <v>28</v>
      </c>
    </row>
    <row r="45" spans="1:5" x14ac:dyDescent="0.2">
      <c r="D45" s="24">
        <f>ROUND(D44*60/160,2)</f>
        <v>0</v>
      </c>
      <c r="E45" s="20" t="s">
        <v>27</v>
      </c>
    </row>
    <row r="47" spans="1:5" x14ac:dyDescent="0.2">
      <c r="A47" s="24">
        <f>D44</f>
        <v>0</v>
      </c>
      <c r="B47" s="20">
        <f>B24</f>
        <v>0</v>
      </c>
      <c r="C47" s="20">
        <f>B25</f>
        <v>0</v>
      </c>
      <c r="D47" s="24">
        <f>ROUND(A47*B47,2)*C47</f>
        <v>0</v>
      </c>
    </row>
    <row r="48" spans="1:5" x14ac:dyDescent="0.2">
      <c r="A48" s="24">
        <f>D45</f>
        <v>0</v>
      </c>
      <c r="B48" s="20">
        <f>B24</f>
        <v>0</v>
      </c>
      <c r="C48" s="20">
        <f>B26</f>
        <v>0</v>
      </c>
      <c r="D48" s="24">
        <f>ROUND(A48*B48,2)*C48</f>
        <v>0</v>
      </c>
    </row>
    <row r="50" spans="1:5" ht="15.75" x14ac:dyDescent="0.2">
      <c r="C50" s="26" t="s">
        <v>36</v>
      </c>
      <c r="D50" s="25">
        <f>D47+D48</f>
        <v>0</v>
      </c>
    </row>
    <row r="52" spans="1:5" ht="15" x14ac:dyDescent="0.2">
      <c r="A52" s="23" t="s">
        <v>69</v>
      </c>
    </row>
    <row r="54" spans="1:5" x14ac:dyDescent="0.2">
      <c r="A54" s="20">
        <f>(C21/365)+B21</f>
        <v>0</v>
      </c>
      <c r="B54" s="20">
        <v>60</v>
      </c>
      <c r="C54" s="24">
        <f>C44</f>
        <v>0</v>
      </c>
      <c r="D54" s="24">
        <f>ROUND(A54/B54*C54,2)</f>
        <v>0</v>
      </c>
      <c r="E54" s="20" t="s">
        <v>28</v>
      </c>
    </row>
    <row r="55" spans="1:5" x14ac:dyDescent="0.2">
      <c r="D55" s="24">
        <f>ROUND(D54*60/160,2)</f>
        <v>0</v>
      </c>
      <c r="E55" s="20" t="s">
        <v>27</v>
      </c>
    </row>
    <row r="57" spans="1:5" x14ac:dyDescent="0.2">
      <c r="A57" s="24">
        <f>D54</f>
        <v>0</v>
      </c>
      <c r="B57" s="20">
        <f>B24</f>
        <v>0</v>
      </c>
      <c r="C57" s="20">
        <f>B25</f>
        <v>0</v>
      </c>
      <c r="D57" s="24">
        <f>ROUND(A57*B57,2)*C57</f>
        <v>0</v>
      </c>
    </row>
    <row r="58" spans="1:5" x14ac:dyDescent="0.2">
      <c r="A58" s="24">
        <f>D55</f>
        <v>0</v>
      </c>
      <c r="B58" s="20">
        <f>B24</f>
        <v>0</v>
      </c>
      <c r="C58" s="20">
        <f>B26</f>
        <v>0</v>
      </c>
      <c r="D58" s="24">
        <f>ROUND(A58*B58,2)*C58</f>
        <v>0</v>
      </c>
    </row>
    <row r="60" spans="1:5" ht="15.75" x14ac:dyDescent="0.2">
      <c r="C60" s="26" t="s">
        <v>36</v>
      </c>
      <c r="D60" s="25">
        <f>D57+D58</f>
        <v>0</v>
      </c>
    </row>
  </sheetData>
  <mergeCells count="2">
    <mergeCell ref="A3:F3"/>
    <mergeCell ref="C8:F10"/>
  </mergeCells>
  <pageMargins left="0.25" right="0.25"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32088-A39C-43D3-A09F-E26AF7DF902D}">
  <sheetPr>
    <tabColor rgb="FF00B050"/>
  </sheetPr>
  <dimension ref="A1:G36"/>
  <sheetViews>
    <sheetView zoomScale="115" zoomScaleNormal="115" workbookViewId="0">
      <selection activeCell="B3" sqref="B3"/>
    </sheetView>
  </sheetViews>
  <sheetFormatPr defaultColWidth="9" defaultRowHeight="14.25" x14ac:dyDescent="0.2"/>
  <cols>
    <col min="1" max="1" width="17.25" style="1" customWidth="1"/>
    <col min="2" max="2" width="18.625" style="1" customWidth="1"/>
    <col min="3" max="3" width="9.75" style="1" customWidth="1"/>
    <col min="4" max="4" width="10.375" style="1" customWidth="1"/>
    <col min="5" max="5" width="15.25" style="1" customWidth="1"/>
    <col min="6" max="6" width="18.375" style="1" customWidth="1"/>
    <col min="7" max="16384" width="9" style="1"/>
  </cols>
  <sheetData>
    <row r="1" spans="1:7" ht="42.6" customHeight="1" x14ac:dyDescent="0.2">
      <c r="A1" s="91" t="s">
        <v>67</v>
      </c>
      <c r="B1" s="91"/>
      <c r="C1" s="91"/>
      <c r="D1" s="91"/>
      <c r="E1" s="91"/>
      <c r="F1" s="91"/>
    </row>
    <row r="2" spans="1:7" ht="8.4499999999999993" customHeight="1" x14ac:dyDescent="0.2"/>
    <row r="3" spans="1:7" ht="16.149999999999999" customHeight="1" x14ac:dyDescent="0.2">
      <c r="A3" s="1" t="str">
        <f>'Simple inputs'!A5</f>
        <v>Name</v>
      </c>
      <c r="B3" s="3">
        <f>'Simple inputs'!B5</f>
        <v>0</v>
      </c>
      <c r="D3" s="1" t="str">
        <f>'Simple inputs'!A8</f>
        <v>Ref 1</v>
      </c>
      <c r="E3" s="3">
        <f>'Simple inputs'!B8</f>
        <v>0</v>
      </c>
    </row>
    <row r="4" spans="1:7" ht="16.149999999999999" customHeight="1" x14ac:dyDescent="0.2">
      <c r="A4" s="1" t="str">
        <f>'Simple inputs'!A6</f>
        <v>NINo</v>
      </c>
      <c r="B4" s="3">
        <f>'Simple inputs'!B6</f>
        <v>0</v>
      </c>
      <c r="D4" s="1" t="str">
        <f>'Simple inputs'!A9</f>
        <v>Ref 2</v>
      </c>
      <c r="E4" s="3">
        <f>'Simple inputs'!B9</f>
        <v>0</v>
      </c>
    </row>
    <row r="5" spans="1:7" ht="16.149999999999999" customHeight="1" x14ac:dyDescent="0.2">
      <c r="A5" s="1" t="str">
        <f>'Simple inputs'!A7</f>
        <v>Date of Birth</v>
      </c>
      <c r="B5" s="34">
        <f>'Simple inputs'!B7</f>
        <v>0</v>
      </c>
      <c r="D5" s="1" t="str">
        <f>'Simple inputs'!A10</f>
        <v>Ref 3</v>
      </c>
      <c r="E5" s="3">
        <f>'Simple inputs'!B10</f>
        <v>0</v>
      </c>
    </row>
    <row r="6" spans="1:7" ht="8.4499999999999993" customHeight="1" x14ac:dyDescent="0.2">
      <c r="B6" s="3"/>
    </row>
    <row r="7" spans="1:7" ht="16.149999999999999" customHeight="1" x14ac:dyDescent="0.2">
      <c r="A7" s="1" t="str">
        <f>'Simple inputs'!A11</f>
        <v>Last day of service</v>
      </c>
      <c r="B7" s="34">
        <f>'Simple inputs'!B11</f>
        <v>0</v>
      </c>
    </row>
    <row r="8" spans="1:7" ht="16.149999999999999" customHeight="1" x14ac:dyDescent="0.2">
      <c r="A8" s="1" t="str">
        <f>'Simple inputs'!A12</f>
        <v>Relevant date</v>
      </c>
      <c r="B8" s="34">
        <f>'Simple inputs'!B12</f>
        <v>0</v>
      </c>
    </row>
    <row r="9" spans="1:7" ht="16.149999999999999" customHeight="1" x14ac:dyDescent="0.2">
      <c r="A9" s="1" t="str">
        <f>'Simple inputs'!A13</f>
        <v>Age on relevant date</v>
      </c>
      <c r="B9" s="3">
        <f>'Simple inputs'!B13</f>
        <v>0</v>
      </c>
    </row>
    <row r="10" spans="1:7" ht="8.4499999999999993" customHeight="1" x14ac:dyDescent="0.2">
      <c r="B10" s="3"/>
    </row>
    <row r="11" spans="1:7" ht="56.45" customHeight="1" x14ac:dyDescent="0.2">
      <c r="A11" s="92" t="s">
        <v>102</v>
      </c>
      <c r="B11" s="93"/>
      <c r="C11" s="93"/>
      <c r="D11" s="93"/>
      <c r="E11" s="93"/>
      <c r="F11" s="93"/>
    </row>
    <row r="12" spans="1:7" s="8" customFormat="1" ht="33.6" customHeight="1" x14ac:dyDescent="0.2">
      <c r="E12" s="9" t="s">
        <v>70</v>
      </c>
      <c r="G12" s="10"/>
    </row>
    <row r="13" spans="1:7" s="8" customFormat="1" ht="15.75" x14ac:dyDescent="0.2">
      <c r="A13" s="11" t="s">
        <v>35</v>
      </c>
      <c r="D13" s="33" t="str">
        <f>_xlfn.TEXTJOIN(" y ",TRUE, 'Simple inputs'!B20:C20)</f>
        <v>0 y 0</v>
      </c>
      <c r="E13" s="9"/>
      <c r="G13" s="10"/>
    </row>
    <row r="14" spans="1:7" s="11" customFormat="1" ht="21" customHeight="1" x14ac:dyDescent="0.2">
      <c r="A14" s="11" t="s">
        <v>125</v>
      </c>
      <c r="E14" s="13">
        <f>'Simple inputs'!B38</f>
        <v>0</v>
      </c>
      <c r="F14" s="13"/>
    </row>
    <row r="15" spans="1:7" s="11" customFormat="1" ht="21" customHeight="1" x14ac:dyDescent="0.2">
      <c r="A15" s="11" t="s">
        <v>71</v>
      </c>
      <c r="E15" s="13">
        <f>'Simple inputs'!D50</f>
        <v>0</v>
      </c>
      <c r="F15" s="13" t="str">
        <f>IF(E15&gt;E16,"Included in total","Not included in total")</f>
        <v>Not included in total</v>
      </c>
    </row>
    <row r="16" spans="1:7" s="11" customFormat="1" ht="21" customHeight="1" x14ac:dyDescent="0.2">
      <c r="A16" s="11" t="s">
        <v>73</v>
      </c>
      <c r="E16" s="13">
        <f>'Simple inputs'!B34</f>
        <v>0</v>
      </c>
      <c r="F16" s="13" t="str">
        <f>IF(E16&gt;E15,"Included in total","Not included in total")</f>
        <v>Not included in total</v>
      </c>
    </row>
    <row r="17" spans="1:6" s="11" customFormat="1" ht="21" customHeight="1" x14ac:dyDescent="0.2">
      <c r="A17" s="11" t="s">
        <v>74</v>
      </c>
      <c r="E17" s="12">
        <v>0</v>
      </c>
      <c r="F17" s="13"/>
    </row>
    <row r="18" spans="1:6" s="11" customFormat="1" ht="8.4499999999999993" customHeight="1" x14ac:dyDescent="0.2">
      <c r="F18" s="13"/>
    </row>
    <row r="19" spans="1:6" s="11" customFormat="1" ht="18" x14ac:dyDescent="0.2">
      <c r="A19" s="7" t="s">
        <v>34</v>
      </c>
      <c r="B19" s="7"/>
      <c r="D19" s="7"/>
      <c r="E19" s="28">
        <f>E14+E17+MAX(E15, E16)</f>
        <v>0</v>
      </c>
      <c r="F19" s="18"/>
    </row>
    <row r="20" spans="1:6" ht="7.9" customHeight="1" x14ac:dyDescent="0.2"/>
    <row r="21" spans="1:6" ht="15.75" x14ac:dyDescent="0.2">
      <c r="A21" s="27" t="s">
        <v>6</v>
      </c>
    </row>
    <row r="22" spans="1:6" ht="8.4499999999999993" customHeight="1" x14ac:dyDescent="0.2"/>
    <row r="23" spans="1:6" ht="21" customHeight="1" x14ac:dyDescent="0.2">
      <c r="A23" s="1" t="s">
        <v>54</v>
      </c>
      <c r="D23" s="33" t="str">
        <f>_xlfn.TEXTJOIN(" y ",TRUE, 'Simple inputs'!B21:C21)</f>
        <v>0 y 0</v>
      </c>
    </row>
    <row r="24" spans="1:6" ht="21" customHeight="1" x14ac:dyDescent="0.2">
      <c r="A24" s="1" t="s">
        <v>126</v>
      </c>
      <c r="E24" s="6">
        <f>'Simple inputs'!B39-'Simple inputs'!B40</f>
        <v>0</v>
      </c>
    </row>
    <row r="25" spans="1:6" ht="21" customHeight="1" x14ac:dyDescent="0.2">
      <c r="A25" s="1" t="s">
        <v>129</v>
      </c>
      <c r="E25" s="6">
        <f>'Simple inputs'!D60</f>
        <v>0</v>
      </c>
    </row>
    <row r="26" spans="1:6" ht="21" customHeight="1" x14ac:dyDescent="0.2">
      <c r="A26" s="1" t="s">
        <v>130</v>
      </c>
      <c r="E26" s="6">
        <f>'Simple inputs'!B40</f>
        <v>0</v>
      </c>
    </row>
    <row r="27" spans="1:6" ht="21" customHeight="1" x14ac:dyDescent="0.2">
      <c r="A27" s="1" t="s">
        <v>75</v>
      </c>
      <c r="E27" s="29">
        <v>0</v>
      </c>
    </row>
    <row r="29" spans="1:6" ht="18" x14ac:dyDescent="0.2">
      <c r="A29" s="14" t="s">
        <v>37</v>
      </c>
    </row>
    <row r="30" spans="1:6" ht="30" customHeight="1" x14ac:dyDescent="0.2">
      <c r="D30" s="17" t="s">
        <v>4</v>
      </c>
      <c r="E30" s="16" t="s">
        <v>39</v>
      </c>
      <c r="F30" s="16" t="s">
        <v>114</v>
      </c>
    </row>
    <row r="31" spans="1:6" ht="21" customHeight="1" x14ac:dyDescent="0.2">
      <c r="A31" s="3" t="s">
        <v>29</v>
      </c>
      <c r="D31" s="2">
        <f>'Simple inputs'!B30</f>
        <v>0</v>
      </c>
      <c r="E31" s="2">
        <f>D31</f>
        <v>0</v>
      </c>
      <c r="F31" s="2">
        <f>D31-E31</f>
        <v>0</v>
      </c>
    </row>
    <row r="32" spans="1:6" ht="21" customHeight="1" x14ac:dyDescent="0.2">
      <c r="A32" s="3" t="s">
        <v>38</v>
      </c>
      <c r="D32" s="2">
        <f>'Simple inputs'!B31</f>
        <v>0</v>
      </c>
      <c r="E32" s="2">
        <f>D32</f>
        <v>0</v>
      </c>
      <c r="F32" s="2">
        <f>D32-E32</f>
        <v>0</v>
      </c>
    </row>
    <row r="34" spans="1:6" ht="18" x14ac:dyDescent="0.2">
      <c r="A34" s="14" t="s">
        <v>40</v>
      </c>
    </row>
    <row r="36" spans="1:6" ht="28.15" customHeight="1" x14ac:dyDescent="0.2">
      <c r="A36" s="94" t="s">
        <v>76</v>
      </c>
      <c r="B36" s="95"/>
      <c r="C36" s="95"/>
      <c r="D36" s="95"/>
      <c r="E36" s="95"/>
      <c r="F36" s="95"/>
    </row>
  </sheetData>
  <mergeCells count="3">
    <mergeCell ref="A1:F1"/>
    <mergeCell ref="A11:F11"/>
    <mergeCell ref="A36:F36"/>
  </mergeCells>
  <conditionalFormatting sqref="F15:F16">
    <cfRule type="expression" dxfId="0" priority="2">
      <formula>"&gt;E8"</formula>
    </cfRule>
  </conditionalFormatting>
  <pageMargins left="0.25" right="0.25"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97975E344276F4A8689D4A7054B0E58" ma:contentTypeVersion="24" ma:contentTypeDescription="Create a new document." ma:contentTypeScope="" ma:versionID="0beb7b2f8023e6ab9baa537e7c57f7d1">
  <xsd:schema xmlns:xsd="http://www.w3.org/2001/XMLSchema" xmlns:xs="http://www.w3.org/2001/XMLSchema" xmlns:p="http://schemas.microsoft.com/office/2006/metadata/properties" xmlns:ns2="f892bc6d-4373-4448-9da1-3e4deb534658" xmlns:ns3="4c0fc6d1-1ff6-4501-9111-f8704c4ff172" targetNamespace="http://schemas.microsoft.com/office/2006/metadata/properties" ma:root="true" ma:fieldsID="42a649bb096d8cc6dcfce68a7299c945" ns2:_="" ns3:_="">
    <xsd:import namespace="f892bc6d-4373-4448-9da1-3e4deb534658"/>
    <xsd:import namespace="4c0fc6d1-1ff6-4501-9111-f8704c4ff172"/>
    <xsd:element name="properties">
      <xsd:complexType>
        <xsd:sequence>
          <xsd:element name="documentManagement">
            <xsd:complexType>
              <xsd:all>
                <xsd:element ref="ns2:Date" minOccurs="0"/>
                <xsd:element ref="ns2:Topic"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etingDate"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92bc6d-4373-4448-9da1-3e4deb534658" elementFormDefault="qualified">
    <xsd:import namespace="http://schemas.microsoft.com/office/2006/documentManagement/types"/>
    <xsd:import namespace="http://schemas.microsoft.com/office/infopath/2007/PartnerControls"/>
    <xsd:element name="Date" ma:index="1" nillable="true" ma:displayName="Date" ma:format="DateOnly" ma:internalName="Date">
      <xsd:simpleType>
        <xsd:restriction base="dms:DateTime"/>
      </xsd:simpleType>
    </xsd:element>
    <xsd:element name="Topic" ma:index="3" nillable="true" ma:displayName="Topic" ma:format="Dropdown" ma:internalName="Topic">
      <xsd:simpleType>
        <xsd:restriction base="dms:Text">
          <xsd:maxLength value="255"/>
        </xsd:restriction>
      </xsd:simpleType>
    </xsd:element>
    <xsd:element name="MediaServiceMetadata" ma:index="6" nillable="true" ma:displayName="MediaServiceMetadata" ma:hidden="true" ma:internalName="MediaServiceMetadata" ma:readOnly="true">
      <xsd:simpleType>
        <xsd:restriction base="dms:Note"/>
      </xsd:simpleType>
    </xsd:element>
    <xsd:element name="MediaServiceFastMetadata" ma:index="7" nillable="true" ma:displayName="MediaServiceFastMetadata" ma:hidden="true" ma:internalName="MediaServiceFastMetadata" ma:readOnly="true">
      <xsd:simpleType>
        <xsd:restriction base="dms:Note"/>
      </xsd:simpleType>
    </xsd:element>
    <xsd:element name="MediaServiceAutoKeyPoints" ma:index="8" nillable="true" ma:displayName="MediaServiceAutoKeyPoints" ma:hidden="true" ma:internalName="MediaServiceAutoKeyPoints" ma:readOnly="true">
      <xsd:simpleType>
        <xsd:restriction base="dms:Note"/>
      </xsd:simpleType>
    </xsd:element>
    <xsd:element name="MediaServiceKeyPoints" ma:index="9" nillable="true" ma:displayName="KeyPoints" ma:hidden="true" ma:internalName="MediaServiceKeyPoints"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etingDate" ma:index="17" nillable="true" ma:displayName="Meeting Date" ma:format="Dropdown" ma:internalName="MeetingDate">
      <xsd:simpleType>
        <xsd:restriction base="dms:Text">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3323a573-f4b2-49c1-a657-d409971bfafb"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c0fc6d1-1ff6-4501-9111-f8704c4ff172"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21" nillable="true" ma:displayName="Taxonomy Catch All Column" ma:hidden="true" ma:list="{8e9e4ac3-4c27-417f-b6d0-a3cd07c518c8}" ma:internalName="TaxCatchAll" ma:showField="CatchAllData" ma:web="4c0fc6d1-1ff6-4501-9111-f8704c4ff1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c0fc6d1-1ff6-4501-9111-f8704c4ff172" xsi:nil="true"/>
    <lcf76f155ced4ddcb4097134ff3c332f xmlns="f892bc6d-4373-4448-9da1-3e4deb534658">
      <Terms xmlns="http://schemas.microsoft.com/office/infopath/2007/PartnerControls"/>
    </lcf76f155ced4ddcb4097134ff3c332f>
    <Date xmlns="f892bc6d-4373-4448-9da1-3e4deb534658" xsi:nil="true"/>
    <MeetingDate xmlns="f892bc6d-4373-4448-9da1-3e4deb534658" xsi:nil="true"/>
    <Topic xmlns="f892bc6d-4373-4448-9da1-3e4deb534658" xsi:nil="true"/>
  </documentManagement>
</p:properties>
</file>

<file path=customXml/itemProps1.xml><?xml version="1.0" encoding="utf-8"?>
<ds:datastoreItem xmlns:ds="http://schemas.openxmlformats.org/officeDocument/2006/customXml" ds:itemID="{BBCD5189-EFCB-43DC-A894-AD729E914CF9}">
  <ds:schemaRefs>
    <ds:schemaRef ds:uri="http://schemas.microsoft.com/sharepoint/v3/contenttype/forms"/>
  </ds:schemaRefs>
</ds:datastoreItem>
</file>

<file path=customXml/itemProps2.xml><?xml version="1.0" encoding="utf-8"?>
<ds:datastoreItem xmlns:ds="http://schemas.openxmlformats.org/officeDocument/2006/customXml" ds:itemID="{322BAD1D-A8A1-474F-A6EC-F0A47A1587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92bc6d-4373-4448-9da1-3e4deb534658"/>
    <ds:schemaRef ds:uri="4c0fc6d1-1ff6-4501-9111-f8704c4ff1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2FA657-11ED-41E6-AB1B-A799F0740DC1}">
  <ds:schemaRefs>
    <ds:schemaRef ds:uri="http://schemas.microsoft.com/office/2006/metadata/properties"/>
    <ds:schemaRef ds:uri="http://schemas.microsoft.com/office/infopath/2007/PartnerControls"/>
    <ds:schemaRef ds:uri="4c0fc6d1-1ff6-4501-9111-f8704c4ff172"/>
    <ds:schemaRef ds:uri="f892bc6d-4373-4448-9da1-3e4deb53465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Notes</vt:lpstr>
      <vt:lpstr>Standard inputs</vt:lpstr>
      <vt:lpstr>Standard summary</vt:lpstr>
      <vt:lpstr>Simple inputs</vt:lpstr>
      <vt:lpstr>Simple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Abbey</dc:creator>
  <cp:lastModifiedBy>Rachel Abbey</cp:lastModifiedBy>
  <cp:lastPrinted>2024-11-08T15:05:03Z</cp:lastPrinted>
  <dcterms:created xsi:type="dcterms:W3CDTF">2024-07-12T11:05:09Z</dcterms:created>
  <dcterms:modified xsi:type="dcterms:W3CDTF">2026-04-07T09:23:07Z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0x010100197975E344276F4A8689D4A7054B0E58</vt:lpwstr>
  </property>
  <property fmtid="{D5CDD505-2E9C-101B-9397-08002B2CF9AE}" pid="3" name="MediaServiceImageTags">
    <vt:lpwstr/>
  </property>
</Properties>
</file>